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O:\DOCS\Admin\_Housing Admin\COAH\2022 Rent and Median Income Related Docs\2022 calculators\"/>
    </mc:Choice>
  </mc:AlternateContent>
  <xr:revisionPtr revIDLastSave="0" documentId="13_ncr:1_{3AC4C272-D96C-4299-9F1F-44206DAA7D18}" xr6:coauthVersionLast="47" xr6:coauthVersionMax="47" xr10:uidLastSave="{00000000-0000-0000-0000-000000000000}"/>
  <bookViews>
    <workbookView xWindow="-120" yWindow="-120" windowWidth="29040" windowHeight="15840" xr2:uid="{00000000-000D-0000-FFFF-FFFF00000000}"/>
  </bookViews>
  <sheets>
    <sheet name="Form" sheetId="3" r:id="rId1"/>
    <sheet name="Calculate" sheetId="2" state="hidden" r:id="rId2"/>
    <sheet name="County Income Data" sheetId="1" state="hidden" r:id="rId3"/>
  </sheets>
  <definedNames>
    <definedName name="_xlnm.Print_Area" localSheetId="0">Form!$A$1:$E$54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 i="3" l="1"/>
  <c r="B41" i="2"/>
  <c r="B40" i="2"/>
  <c r="B39" i="2"/>
  <c r="B38" i="2" l="1"/>
  <c r="B37" i="2" l="1"/>
  <c r="A12" i="3" l="1"/>
  <c r="B36" i="2"/>
  <c r="B35" i="2"/>
  <c r="B34" i="2"/>
  <c r="B2" i="2"/>
  <c r="B33" i="2" l="1"/>
  <c r="B32" i="2"/>
  <c r="B31" i="2"/>
  <c r="B30" i="2"/>
  <c r="B3" i="2"/>
  <c r="AA16" i="1"/>
  <c r="AA14" i="1"/>
  <c r="AA9" i="1"/>
  <c r="AA5" i="1"/>
  <c r="AA19" i="1"/>
  <c r="AA13" i="1"/>
  <c r="AA22" i="1"/>
  <c r="AA21" i="1"/>
  <c r="AA15" i="1"/>
  <c r="AA18" i="1"/>
  <c r="AA7" i="1"/>
  <c r="AA6" i="1"/>
  <c r="AA20" i="1"/>
  <c r="AA17" i="1"/>
  <c r="AA10" i="1"/>
  <c r="B9" i="2"/>
  <c r="B10" i="2"/>
  <c r="B11" i="2"/>
  <c r="B12" i="2"/>
  <c r="B13" i="2"/>
  <c r="B14" i="2"/>
  <c r="B15" i="2"/>
  <c r="B16" i="2"/>
  <c r="B17" i="2"/>
  <c r="B18" i="2"/>
  <c r="B19" i="2"/>
  <c r="B20" i="2"/>
  <c r="B21" i="2"/>
  <c r="B22" i="2"/>
  <c r="B23" i="2"/>
  <c r="B24" i="2"/>
  <c r="B25" i="2"/>
  <c r="B26" i="2"/>
  <c r="B27" i="2"/>
  <c r="B28" i="2"/>
  <c r="E2" i="1"/>
  <c r="F2" i="1"/>
  <c r="A13" i="3"/>
  <c r="D2"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D22" i="1"/>
  <c r="D21" i="1"/>
  <c r="D20" i="1"/>
  <c r="D19" i="1"/>
  <c r="D18" i="1"/>
  <c r="D17" i="1"/>
  <c r="D16" i="1"/>
  <c r="D15" i="1"/>
  <c r="D14" i="1"/>
  <c r="D13" i="1"/>
  <c r="D12" i="1"/>
  <c r="D11" i="1"/>
  <c r="D10" i="1"/>
  <c r="D9" i="1"/>
  <c r="D8" i="1"/>
  <c r="D7" i="1"/>
  <c r="D6" i="1"/>
  <c r="D5" i="1"/>
  <c r="D4" i="1"/>
  <c r="D3" i="1"/>
  <c r="B29" i="2" l="1"/>
  <c r="B8" i="2"/>
  <c r="B7" i="2"/>
  <c r="B6" i="2"/>
  <c r="D2" i="2"/>
  <c r="C6" i="2"/>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B51" i="3"/>
  <c r="B21" i="3" l="1"/>
  <c r="C37" i="2"/>
  <c r="B47" i="3"/>
  <c r="B40" i="3"/>
  <c r="D40" i="3" s="1"/>
  <c r="B43" i="3"/>
  <c r="D43" i="3" s="1"/>
  <c r="B50" i="3"/>
  <c r="B39" i="3"/>
  <c r="D39" i="3" s="1"/>
  <c r="B44" i="3"/>
  <c r="D44" i="3" s="1"/>
  <c r="B48" i="3"/>
  <c r="B45" i="3"/>
  <c r="D45" i="3" s="1"/>
  <c r="B41" i="3"/>
  <c r="D41" i="3" s="1"/>
  <c r="B46" i="3"/>
  <c r="D46" i="3" s="1"/>
  <c r="B49" i="3"/>
  <c r="B38" i="3"/>
  <c r="D38" i="3" s="1"/>
  <c r="B30" i="3"/>
  <c r="D30" i="3" s="1"/>
  <c r="B26" i="3"/>
  <c r="D26" i="3" s="1"/>
  <c r="B32" i="3"/>
  <c r="D32" i="3" s="1"/>
  <c r="B36" i="3"/>
  <c r="D36" i="3" s="1"/>
  <c r="B33" i="3"/>
  <c r="D33" i="3" s="1"/>
  <c r="B42" i="3"/>
  <c r="B27" i="3"/>
  <c r="B35" i="3"/>
  <c r="D35" i="3" s="1"/>
  <c r="B31" i="3"/>
  <c r="B34" i="3"/>
  <c r="D34" i="3" s="1"/>
  <c r="B37" i="3"/>
  <c r="B28" i="3"/>
  <c r="D28" i="3" s="1"/>
  <c r="B25" i="3"/>
  <c r="B29" i="3"/>
  <c r="B24" i="3"/>
  <c r="D24" i="3" s="1"/>
  <c r="B22" i="3"/>
  <c r="B23" i="3"/>
  <c r="C51" i="3"/>
  <c r="D51" i="3"/>
  <c r="B20" i="3" l="1"/>
  <c r="C38" i="2"/>
  <c r="D21" i="3"/>
  <c r="C30" i="3"/>
  <c r="C41" i="3"/>
  <c r="C47" i="3"/>
  <c r="C26" i="3"/>
  <c r="C49" i="3"/>
  <c r="C36" i="3"/>
  <c r="C48" i="3"/>
  <c r="C28" i="3"/>
  <c r="C50" i="3"/>
  <c r="C24" i="3"/>
  <c r="C46" i="3"/>
  <c r="C43" i="3"/>
  <c r="D47" i="3"/>
  <c r="C39" i="3"/>
  <c r="C38" i="3"/>
  <c r="D22" i="3"/>
  <c r="C21" i="3"/>
  <c r="D25" i="3"/>
  <c r="D31" i="3"/>
  <c r="D42" i="3"/>
  <c r="D48" i="3"/>
  <c r="C45" i="3"/>
  <c r="C40" i="3"/>
  <c r="C29" i="3"/>
  <c r="C35" i="3"/>
  <c r="D50" i="3"/>
  <c r="D49" i="3"/>
  <c r="C42" i="3"/>
  <c r="C27" i="3"/>
  <c r="C44" i="3"/>
  <c r="C34" i="3"/>
  <c r="C37" i="3"/>
  <c r="C32" i="3"/>
  <c r="D29" i="3"/>
  <c r="C33" i="3"/>
  <c r="C25" i="3"/>
  <c r="D37" i="3"/>
  <c r="C31" i="3"/>
  <c r="D27" i="3"/>
  <c r="C23" i="3"/>
  <c r="D23" i="3"/>
  <c r="C22" i="3"/>
  <c r="B19" i="3" l="1"/>
  <c r="C39" i="2"/>
  <c r="D20" i="3"/>
  <c r="C20" i="3"/>
  <c r="B18" i="3" l="1"/>
  <c r="C40" i="2"/>
  <c r="D19" i="3"/>
  <c r="C19" i="3"/>
  <c r="B17" i="3" l="1"/>
  <c r="C41" i="2"/>
  <c r="B16" i="3" s="1"/>
  <c r="D16" i="3" s="1"/>
  <c r="C18" i="3"/>
  <c r="D18" i="3"/>
  <c r="C16" i="3" l="1"/>
  <c r="D17" i="3"/>
  <c r="C17" i="3"/>
</calcChain>
</file>

<file path=xl/sharedStrings.xml><?xml version="1.0" encoding="utf-8"?>
<sst xmlns="http://schemas.openxmlformats.org/spreadsheetml/2006/main" count="76" uniqueCount="52">
  <si>
    <t>Reference</t>
  </si>
  <si>
    <t>County</t>
  </si>
  <si>
    <t>Region</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</si>
  <si>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</si>
  <si>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</si>
  <si>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</si>
  <si>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</si>
  <si>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</si>
  <si>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</si>
  <si>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</si>
  <si>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</si>
  <si>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</si>
  <si>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</si>
  <si>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</si>
  <si>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</si>
  <si>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</si>
  <si>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</si>
  <si>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</si>
  <si>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</si>
  <si>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</si>
  <si>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</si>
  <si>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</si>
  <si>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</si>
  <si>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</si>
  <si>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1986 income</t>
  </si>
  <si>
    <t>1987 income</t>
  </si>
  <si>
    <t>1988 income</t>
  </si>
  <si>
    <t>1989 income</t>
  </si>
  <si>
    <t>County:</t>
  </si>
  <si>
    <t>Purchase Year:</t>
  </si>
  <si>
    <t>Purchase Price:</t>
  </si>
  <si>
    <t>Year</t>
  </si>
  <si>
    <t>Max Price Increase (%)</t>
  </si>
  <si>
    <t>Max Sale Price</t>
  </si>
  <si>
    <t>Select County:</t>
  </si>
  <si>
    <t>Enter Street Address:</t>
  </si>
  <si>
    <t>Enter City:</t>
  </si>
  <si>
    <t>Maximum Sale Price:</t>
  </si>
  <si>
    <t>Optional Information:</t>
  </si>
  <si>
    <t>Enter Price Current Owner Paid:</t>
  </si>
  <si>
    <t>Required Information:</t>
  </si>
  <si>
    <t>Maximum Refinance Amount</t>
  </si>
  <si>
    <t>Enter Zip
Code:</t>
  </si>
  <si>
    <t>% Increase From Previous Year</t>
  </si>
  <si>
    <t>* Note: Pursuant to N.J.A.C 5:80-26.8, the maximum indebtedness permitted on an affordable unit may not exceed 95 percent of the maximum allowabe resale price.  Municipalities that have established lower  maximum loan to value ratios by ordinance must enter that figure.</t>
  </si>
  <si>
    <r>
      <rPr>
        <sz val="12"/>
        <rFont val="Arial"/>
        <family val="2"/>
      </rPr>
      <t>*</t>
    </r>
    <r>
      <rPr>
        <sz val="10"/>
        <rFont val="Arial"/>
        <family val="2"/>
      </rPr>
      <t>Maximum Loan to Value Ratio permitted:</t>
    </r>
  </si>
  <si>
    <t>Enter Date Current Owner Purchased Unit:</t>
  </si>
  <si>
    <t>Enter County, Date Purchased by current owner, and Purchase Price paid by current owner below to calculate the maximum allowable sale price for any year after purchase.</t>
  </si>
  <si>
    <r>
      <rPr>
        <i/>
        <sz val="11"/>
        <rFont val="Arial"/>
        <family val="2"/>
      </rPr>
      <t>This document is a tool to assist with the pricing calculation.
Please consult UHAC, Fair Housing Settlement Agreement, and municipal requirements
as there may be additional requirements affecting the pricing calculation</t>
    </r>
    <r>
      <rPr>
        <sz val="11"/>
        <rFont val="Arial"/>
        <family val="2"/>
      </rPr>
      <t>.</t>
    </r>
  </si>
  <si>
    <r>
      <rPr>
        <b/>
        <sz val="10"/>
        <rFont val="Arial"/>
        <family val="2"/>
      </rPr>
      <t xml:space="preserve">Disclaimer: </t>
    </r>
    <r>
      <rPr>
        <sz val="10"/>
        <rFont val="Arial"/>
        <family val="2"/>
      </rPr>
      <t xml:space="preserve">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</si>
  <si>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COAH Re-Sale Price Calculator (2022 Income Limits)</t>
  </si>
  <si>
    <t>Updated April 28, 2022 by Affordable Housing Professionals of New Jersey (AHPNJ)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</si>
</sst>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19" x14ac:knownFonts="1">
    <font>
      <sz val="10"/>
      <name val="Arial"/>
    </font>
    <font>
      <sz val="10"/>
      <name val="Arial"/>
      <family val="2"/>
    </font>
    <font>
      <sz val="10"/>
      <name val="Arial"/>
      <family val="2"/>
    </font>
    <font>
      <sz val="10"/>
      <color indexed="10"/>
      <name val="Arial"/>
      <family val="2"/>
    </font>
    <font>
      <sz val="12"/>
      <name val="Arial"/>
      <family val="2"/>
    </font>
    <font>
      <b/>
      <sz val="16"/>
      <color indexed="62"/>
      <name val="Arial"/>
      <family val="2"/>
    </font>
    <font>
      <sz val="10"/>
      <name val="Arial"/>
      <family val="2"/>
    </font>
    <font>
      <b/>
      <i/>
      <sz val="11"/>
      <color indexed="62"/>
      <name val="Arial"/>
      <family val="2"/>
    </font>
    <font>
      <i/>
      <sz val="11"/>
      <name val="Arial"/>
      <family val="2"/>
    </font>
    <font>
      <b/>
      <sz val="10"/>
      <name val="Arial"/>
      <family val="2"/>
    </font>
    <font>
      <b/>
      <i/>
      <sz val="14"/>
      <color indexed="10"/>
      <name val="Arial"/>
      <family val="2"/>
    </font>
    <font>
      <b/>
      <i/>
      <sz val="16"/>
      <color indexed="10"/>
      <name val="Arial"/>
      <family val="2"/>
    </font>
    <font>
      <b/>
      <sz val="10"/>
      <color rgb="FF7030A0"/>
      <name val="Arial"/>
      <family val="2"/>
    </font>
    <font>
      <b/>
      <i/>
      <sz val="12"/>
      <color indexed="10"/>
      <name val="Arial"/>
      <family val="2"/>
    </font>
    <font>
      <sz val="10"/>
      <color indexed="62"/>
      <name val="Arial"/>
      <family val="2"/>
    </font>
    <font>
      <sz val="10"/>
      <name val="Arial"/>
      <family val="2"/>
    </font>
    <font>
      <b/>
      <i/>
      <sz val="10"/>
      <color rgb="FFFF0000"/>
      <name val="Arial"/>
      <family val="2"/>
    </font>
    <font>
      <sz val="11"/>
      <name val="Arial"/>
      <family val="2"/>
    </font>
    <font>
      <b/>
      <sz val="11"/>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0" fillId="0" borderId="0" xfId="0" applyProtection="1">
      <protection hidden="1"/>
    </xf>
    <xf numFmtId="0" fontId="0" fillId="0" borderId="0" xfId="0" applyAlignment="1" applyProtection="1">
      <alignment horizontal="center"/>
      <protection hidden="1"/>
    </xf>
    <xf numFmtId="16"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0" fontId="0" fillId="0" borderId="0" xfId="0" applyNumberFormat="1" applyProtection="1">
      <protection hidden="1"/>
    </xf>
    <xf numFmtId="0" fontId="2"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2" fillId="0" borderId="0" xfId="0" applyFont="1" applyProtection="1">
      <protection hidden="1"/>
    </xf>
    <xf numFmtId="0" fontId="3" fillId="0" borderId="0" xfId="0" applyFont="1" applyProtection="1">
      <protection hidden="1"/>
    </xf>
    <xf numFmtId="0" fontId="0" fillId="0" borderId="0" xfId="0" applyAlignment="1" applyProtection="1">
      <alignment wrapText="1"/>
      <protection hidden="1"/>
    </xf>
    <xf numFmtId="164" fontId="0" fillId="0" borderId="0" xfId="0" applyNumberFormat="1" applyAlignment="1" applyProtection="1">
      <alignment horizontal="right"/>
      <protection hidden="1"/>
    </xf>
    <xf numFmtId="10" fontId="2" fillId="0" borderId="0" xfId="1" applyNumberFormat="1" applyFont="1" applyBorder="1" applyAlignment="1" applyProtection="1">
      <alignment horizontal="center" vertical="top" wrapText="1"/>
      <protection hidden="1"/>
    </xf>
    <xf numFmtId="10" fontId="2" fillId="0" borderId="0" xfId="0" applyNumberFormat="1" applyFont="1" applyBorder="1" applyAlignment="1" applyProtection="1">
      <alignment horizontal="center" vertical="top" wrapText="1"/>
      <protection hidden="1"/>
    </xf>
    <xf numFmtId="0" fontId="0" fillId="0" borderId="0" xfId="0" applyFill="1" applyProtection="1">
      <protection hidden="1"/>
    </xf>
    <xf numFmtId="0" fontId="6" fillId="0" borderId="0" xfId="0" applyFont="1"/>
    <xf numFmtId="0" fontId="6" fillId="0" borderId="0" xfId="0" applyFont="1" applyFill="1" applyProtection="1">
      <protection hidden="1"/>
    </xf>
    <xf numFmtId="0" fontId="9" fillId="0" borderId="0" xfId="0" applyFont="1" applyFill="1" applyAlignment="1" applyProtection="1">
      <alignment vertical="top" wrapText="1"/>
      <protection hidden="1"/>
    </xf>
    <xf numFmtId="0" fontId="9" fillId="0" borderId="0" xfId="0" applyFont="1" applyFill="1" applyAlignment="1" applyProtection="1">
      <alignment wrapText="1"/>
      <protection hidden="1"/>
    </xf>
    <xf numFmtId="0" fontId="6" fillId="0" borderId="0" xfId="0" applyFont="1" applyFill="1" applyAlignment="1" applyProtection="1">
      <alignment vertical="top" wrapText="1"/>
      <protection hidden="1"/>
    </xf>
    <xf numFmtId="0" fontId="6" fillId="0" borderId="0" xfId="0" applyFont="1" applyFill="1" applyAlignment="1" applyProtection="1">
      <alignment wrapText="1"/>
      <protection hidden="1"/>
    </xf>
    <xf numFmtId="0" fontId="6" fillId="0" borderId="1" xfId="0" applyFont="1" applyFill="1" applyBorder="1" applyAlignment="1" applyProtection="1">
      <alignment wrapText="1"/>
      <protection locked="0" hidden="1"/>
    </xf>
    <xf numFmtId="0" fontId="9" fillId="0" borderId="0" xfId="0" applyFont="1" applyFill="1" applyAlignment="1" applyProtection="1">
      <alignment vertical="center" wrapText="1"/>
      <protection hidden="1"/>
    </xf>
    <xf numFmtId="14" fontId="6" fillId="2" borderId="3" xfId="0" applyNumberFormat="1" applyFont="1" applyFill="1" applyBorder="1" applyAlignment="1" applyProtection="1">
      <alignment horizontal="center" vertical="center"/>
      <protection locked="0" hidden="1"/>
    </xf>
    <xf numFmtId="0" fontId="9" fillId="0" borderId="0" xfId="0" applyFont="1" applyFill="1" applyAlignment="1" applyProtection="1">
      <alignment vertical="center"/>
      <protection hidden="1"/>
    </xf>
    <xf numFmtId="0" fontId="6" fillId="0" borderId="0" xfId="0" applyFont="1" applyFill="1" applyAlignment="1" applyProtection="1">
      <alignment vertical="center" wrapText="1"/>
      <protection hidden="1"/>
    </xf>
    <xf numFmtId="0" fontId="6" fillId="0" borderId="1" xfId="0" applyFont="1" applyFill="1" applyBorder="1" applyAlignment="1" applyProtection="1">
      <alignment horizontal="center" vertical="center"/>
      <protection locked="0" hidden="1"/>
    </xf>
    <xf numFmtId="0" fontId="6" fillId="0" borderId="0" xfId="0" applyFont="1" applyFill="1" applyAlignment="1" applyProtection="1">
      <alignment vertical="center"/>
      <protection hidden="1"/>
    </xf>
    <xf numFmtId="0" fontId="6" fillId="0" borderId="1" xfId="0" applyFont="1" applyFill="1" applyBorder="1" applyAlignment="1" applyProtection="1">
      <alignment vertical="center"/>
      <protection locked="0" hidden="1"/>
    </xf>
    <xf numFmtId="164" fontId="6" fillId="2" borderId="3" xfId="0" applyNumberFormat="1" applyFont="1" applyFill="1" applyBorder="1" applyAlignment="1" applyProtection="1">
      <alignment horizontal="center" vertical="center"/>
      <protection locked="0" hidden="1"/>
    </xf>
    <xf numFmtId="165" fontId="6" fillId="2" borderId="3" xfId="0" applyNumberFormat="1" applyFont="1" applyFill="1" applyBorder="1" applyAlignment="1" applyProtection="1">
      <alignment horizontal="right" wrapText="1"/>
      <protection locked="0" hidden="1"/>
    </xf>
    <xf numFmtId="9" fontId="12" fillId="0" borderId="0" xfId="0" applyNumberFormat="1" applyFont="1" applyFill="1" applyAlignment="1" applyProtection="1">
      <protection locked="0" hidden="1"/>
    </xf>
    <xf numFmtId="0" fontId="13" fillId="0" borderId="0" xfId="0" applyFont="1" applyFill="1" applyAlignment="1" applyProtection="1">
      <protection hidden="1"/>
    </xf>
    <xf numFmtId="0" fontId="14" fillId="0" borderId="0" xfId="0" applyFont="1" applyBorder="1" applyAlignment="1">
      <alignment horizontal="center"/>
    </xf>
    <xf numFmtId="0" fontId="9" fillId="0" borderId="0" xfId="0" applyFont="1" applyAlignment="1" applyProtection="1">
      <alignment horizontal="center" vertical="center"/>
      <protection hidden="1"/>
    </xf>
    <xf numFmtId="0" fontId="9"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164" fontId="15" fillId="0" borderId="0" xfId="0" applyNumberFormat="1" applyFont="1" applyAlignment="1" applyProtection="1">
      <alignment horizontal="right"/>
      <protection hidden="1"/>
    </xf>
    <xf numFmtId="10" fontId="15" fillId="0" borderId="0" xfId="0" applyNumberFormat="1" applyFont="1" applyAlignment="1" applyProtection="1">
      <alignment horizontal="right"/>
      <protection hidden="1"/>
    </xf>
    <xf numFmtId="0" fontId="15" fillId="0" borderId="0" xfId="0" applyFont="1"/>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protection hidden="1"/>
    </xf>
    <xf numFmtId="0" fontId="0" fillId="0" borderId="0" xfId="0" applyProtection="1">
      <protection locked="0"/>
    </xf>
    <xf numFmtId="1" fontId="0" fillId="0" borderId="0" xfId="0" applyNumberFormat="1" applyProtection="1">
      <protection locked="0"/>
    </xf>
    <xf numFmtId="0" fontId="15" fillId="0" borderId="0" xfId="0" applyFont="1" applyAlignment="1">
      <alignment horizontal="left" wrapText="1"/>
    </xf>
    <xf numFmtId="49" fontId="12" fillId="0" borderId="0" xfId="0" applyNumberFormat="1" applyFont="1" applyAlignment="1">
      <alignment horizontal="center" wrapText="1"/>
    </xf>
    <xf numFmtId="1" fontId="0" fillId="0" borderId="0" xfId="0" applyNumberFormat="1" applyFill="1" applyAlignment="1" applyProtection="1">
      <alignment horizontal="center"/>
      <protection hidden="1"/>
    </xf>
    <xf numFmtId="10" fontId="0" fillId="0" borderId="0" xfId="1" applyNumberFormat="1" applyFont="1" applyFill="1" applyProtection="1">
      <protection hidden="1"/>
    </xf>
    <xf numFmtId="0" fontId="1" fillId="0" borderId="0" xfId="0" applyFont="1" applyAlignment="1" applyProtection="1">
      <alignment horizontal="center" vertical="center"/>
      <protection hidden="1"/>
    </xf>
    <xf numFmtId="0" fontId="0" fillId="2" borderId="3" xfId="0" applyFont="1" applyFill="1" applyBorder="1" applyAlignment="1" applyProtection="1">
      <alignment horizontal="right" wrapText="1"/>
      <protection locked="0" hidden="1"/>
    </xf>
    <xf numFmtId="10" fontId="0" fillId="0" borderId="0" xfId="0" applyNumberFormat="1" applyFill="1" applyProtection="1">
      <protection hidden="1"/>
    </xf>
    <xf numFmtId="0" fontId="1" fillId="2" borderId="2" xfId="0" applyFont="1" applyFill="1" applyBorder="1" applyProtection="1">
      <protection hidden="1"/>
    </xf>
    <xf numFmtId="0" fontId="0" fillId="0" borderId="0" xfId="0" applyFill="1"/>
    <xf numFmtId="10" fontId="0" fillId="0" borderId="0" xfId="1" applyNumberFormat="1" applyFont="1" applyFill="1"/>
    <xf numFmtId="0" fontId="0" fillId="3" borderId="0" xfId="0" applyFill="1"/>
    <xf numFmtId="10" fontId="0" fillId="3" borderId="0" xfId="1" applyNumberFormat="1" applyFont="1" applyFill="1"/>
    <xf numFmtId="49" fontId="12" fillId="0" borderId="0" xfId="0" applyNumberFormat="1" applyFont="1" applyAlignment="1">
      <alignment vertical="top" wrapText="1"/>
    </xf>
    <xf numFmtId="49" fontId="12" fillId="0" borderId="0" xfId="0" applyNumberFormat="1" applyFont="1" applyAlignment="1">
      <alignment horizontal="center" vertical="top" wrapText="1"/>
    </xf>
    <xf numFmtId="0" fontId="1" fillId="0" borderId="0" xfId="0" applyFont="1" applyAlignment="1">
      <alignment horizontal="center" vertical="top" wrapText="1"/>
    </xf>
    <xf numFmtId="0" fontId="5"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18" fillId="0" borderId="0" xfId="0" applyFont="1" applyBorder="1" applyAlignment="1" applyProtection="1">
      <alignment horizontal="center" vertical="center" wrapText="1"/>
      <protection hidden="1"/>
    </xf>
    <xf numFmtId="0" fontId="9" fillId="0" borderId="0" xfId="0" applyFont="1" applyFill="1" applyAlignment="1" applyProtection="1">
      <alignment horizontal="center" vertical="center"/>
      <protection hidden="1"/>
    </xf>
    <xf numFmtId="0" fontId="10" fillId="0" borderId="0" xfId="0" applyNumberFormat="1" applyFont="1" applyFill="1" applyAlignment="1" applyProtection="1">
      <alignment horizontal="center" vertical="center" wrapText="1"/>
      <protection hidden="1"/>
    </xf>
    <xf numFmtId="0" fontId="9"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16" fillId="0" borderId="0" xfId="0" applyFont="1" applyAlignment="1">
      <alignment horizontal="left" vertical="top" wrapText="1"/>
    </xf>
    <xf numFmtId="0" fontId="17" fillId="0" borderId="0" xfId="0" applyFont="1" applyBorder="1" applyAlignment="1" applyProtection="1">
      <alignment horizontal="center" vertical="top" wrapText="1"/>
      <protection hidden="1"/>
    </xf>
    <xf numFmtId="0" fontId="12" fillId="0" borderId="0" xfId="0" applyFont="1" applyFill="1" applyAlignment="1" applyProtection="1">
      <alignment horizontal="right"/>
      <protection hidden="1"/>
    </xf>
    <xf numFmtId="0" fontId="11" fillId="0" borderId="0" xfId="0" applyFont="1" applyFill="1" applyAlignment="1" applyProtection="1">
      <alignment horizontal="center" vertical="center"/>
      <protection hidden="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Calculate!$B$1" fmlaRange="'County Income Data'!$B$2:$B$22"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923925</xdr:colOff>
          <xdr:row>6</xdr:row>
          <xdr:rowOff>209550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85"/>
  <sheetViews>
    <sheetView showGridLines="0" showRowColHeaders="0" tabSelected="1" zoomScale="85" zoomScaleNormal="85" workbookViewId="0">
      <selection activeCell="B9" sqref="B9"/>
    </sheetView>
  </sheetViews>
  <sheetFormatPr defaultRowHeight="12.75" x14ac:dyDescent="0.2"/>
  <cols>
    <col min="1" max="1" width="16.42578125" style="16" customWidth="1"/>
    <col min="2" max="2" width="17" style="16" customWidth="1"/>
    <col min="3" max="3" width="16.42578125" style="16" customWidth="1"/>
    <col min="4" max="4" width="12.5703125" style="16" customWidth="1"/>
    <col min="5" max="5" width="31.5703125" style="16" customWidth="1"/>
    <col min="6" max="16384" width="9.140625" style="16"/>
  </cols>
  <sheetData>
    <row r="1" spans="1:11" ht="20.25" x14ac:dyDescent="0.3">
      <c r="A1" s="60" t="s">
        <v>50</v>
      </c>
      <c r="B1" s="61"/>
      <c r="C1" s="61"/>
      <c r="D1" s="61"/>
      <c r="E1" s="61"/>
    </row>
    <row r="2" spans="1:11" ht="17.25" customHeight="1" x14ac:dyDescent="0.2">
      <c r="A2" s="67" t="s">
        <v>51</v>
      </c>
      <c r="B2" s="68"/>
      <c r="C2" s="68"/>
      <c r="D2" s="68"/>
      <c r="E2" s="68"/>
    </row>
    <row r="3" spans="1:11" ht="44.25" customHeight="1" x14ac:dyDescent="0.2">
      <c r="A3" s="62" t="s">
        <v>47</v>
      </c>
      <c r="B3" s="62"/>
      <c r="C3" s="62"/>
      <c r="D3" s="62"/>
      <c r="E3" s="62"/>
    </row>
    <row r="4" spans="1:11" ht="51" customHeight="1" x14ac:dyDescent="0.2">
      <c r="A4" s="70" t="s">
        <v>48</v>
      </c>
      <c r="B4" s="70"/>
      <c r="C4" s="70"/>
      <c r="D4" s="70"/>
      <c r="E4" s="70"/>
    </row>
    <row r="5" spans="1:11" x14ac:dyDescent="0.2">
      <c r="A5" s="17"/>
      <c r="B5" s="17"/>
      <c r="C5" s="17"/>
      <c r="D5" s="17"/>
      <c r="E5" s="17"/>
    </row>
    <row r="6" spans="1:11" ht="17.25" customHeight="1" x14ac:dyDescent="0.2">
      <c r="A6" s="65" t="s">
        <v>40</v>
      </c>
      <c r="B6" s="66"/>
      <c r="C6" s="17"/>
      <c r="D6" s="63" t="s">
        <v>38</v>
      </c>
      <c r="E6" s="63"/>
    </row>
    <row r="7" spans="1:11" ht="25.5" x14ac:dyDescent="0.2">
      <c r="A7" s="18" t="s">
        <v>34</v>
      </c>
      <c r="B7" s="52"/>
      <c r="C7" s="17"/>
      <c r="D7" s="19" t="s">
        <v>35</v>
      </c>
      <c r="E7" s="50"/>
    </row>
    <row r="8" spans="1:11" x14ac:dyDescent="0.2">
      <c r="A8" s="20"/>
      <c r="B8" s="17"/>
      <c r="C8" s="17"/>
      <c r="D8" s="21"/>
      <c r="E8" s="22"/>
    </row>
    <row r="9" spans="1:11" ht="40.5" customHeight="1" x14ac:dyDescent="0.2">
      <c r="A9" s="23" t="s">
        <v>46</v>
      </c>
      <c r="B9" s="24"/>
      <c r="C9" s="17"/>
      <c r="D9" s="25" t="s">
        <v>36</v>
      </c>
      <c r="E9" s="50"/>
    </row>
    <row r="10" spans="1:11" ht="12.75" customHeight="1" x14ac:dyDescent="0.2">
      <c r="A10" s="26"/>
      <c r="B10" s="27"/>
      <c r="C10" s="17"/>
      <c r="D10" s="28"/>
      <c r="E10" s="29"/>
    </row>
    <row r="11" spans="1:11" ht="39" customHeight="1" x14ac:dyDescent="0.2">
      <c r="A11" s="23" t="s">
        <v>39</v>
      </c>
      <c r="B11" s="30"/>
      <c r="C11" s="17"/>
      <c r="D11" s="23" t="s">
        <v>42</v>
      </c>
      <c r="E11" s="31"/>
    </row>
    <row r="12" spans="1:11" ht="41.25" customHeight="1" x14ac:dyDescent="0.2">
      <c r="A12" s="64" t="str">
        <f ca="1">IF(B9="","Please enter the date unit was purchased",IF(TODAY()-B9&lt;365,"Increases are not permitted if the current owner has owned the unit for less than one year",""))</f>
        <v>Please enter the date unit was purchased</v>
      </c>
      <c r="B12" s="64"/>
      <c r="C12" s="64"/>
      <c r="D12" s="64"/>
      <c r="E12" s="64"/>
    </row>
    <row r="13" spans="1:11" ht="41.25" customHeight="1" x14ac:dyDescent="0.2">
      <c r="A13" s="72" t="str">
        <f>IF(ISNUMBER(B11),"","Please enter a purchase price.")</f>
        <v>Please enter a purchase price.</v>
      </c>
      <c r="B13" s="72"/>
      <c r="C13" s="72"/>
      <c r="D13" s="72"/>
      <c r="E13" s="72"/>
    </row>
    <row r="14" spans="1:11" ht="15" x14ac:dyDescent="0.2">
      <c r="A14" s="71" t="s">
        <v>45</v>
      </c>
      <c r="B14" s="71"/>
      <c r="C14" s="71"/>
      <c r="D14" s="32">
        <v>0.95</v>
      </c>
      <c r="E14" s="33"/>
      <c r="F14" s="34"/>
      <c r="G14" s="34"/>
      <c r="H14" s="34"/>
      <c r="I14" s="34"/>
      <c r="J14" s="34"/>
      <c r="K14" s="34"/>
    </row>
    <row r="15" spans="1:11" ht="63.75" customHeight="1" x14ac:dyDescent="0.2">
      <c r="A15" s="35" t="s">
        <v>31</v>
      </c>
      <c r="B15" s="36" t="s">
        <v>37</v>
      </c>
      <c r="C15" s="36" t="s">
        <v>43</v>
      </c>
      <c r="D15" s="36" t="s">
        <v>41</v>
      </c>
    </row>
    <row r="16" spans="1:11" ht="14.25" customHeight="1" x14ac:dyDescent="0.2">
      <c r="A16" s="49">
        <v>2022</v>
      </c>
      <c r="B16" s="38" t="str">
        <f ca="1">IF(Calculate!$D$2="Invalid Input",Calculate!$D$2,Calculate!C41)</f>
        <v>Invalid Input</v>
      </c>
      <c r="C16" s="39" t="str">
        <f ca="1">IF(B17="N/A","N/A",IF(B16="Invalid Input","Invalid Input",Calculate!B41))</f>
        <v>Invalid Input</v>
      </c>
      <c r="D16" s="38" t="str">
        <f ca="1">IF(B16="N/A","N/A",IF(B16="Invalid Input","Invalid Input",B16*$D$14))</f>
        <v>Invalid Input</v>
      </c>
      <c r="E16" s="69" t="str">
        <f ca="1">IF(TODAY()-B9&lt;365,MAX(A15:A51)&amp;" increase only available if resale occurs on or after "&amp;MONTH(B9)&amp;"/"&amp;DAY(B9)&amp;"/"&amp;YEAR(B9)+1&amp;".","")</f>
        <v/>
      </c>
    </row>
    <row r="17" spans="1:11" ht="14.25" customHeight="1" x14ac:dyDescent="0.2">
      <c r="A17" s="49">
        <v>2021</v>
      </c>
      <c r="B17" s="38" t="str">
        <f ca="1">IF(Calculate!$D$2="Invalid Input",Calculate!$D$2,Calculate!C40)</f>
        <v>Invalid Input</v>
      </c>
      <c r="C17" s="39" t="str">
        <f ca="1">IF(B18="N/A","N/A",IF(B17="Invalid Input","Invalid Input",Calculate!B40))</f>
        <v>Invalid Input</v>
      </c>
      <c r="D17" s="38" t="str">
        <f t="shared" ref="D17" ca="1" si="0">IF(B17="N/A","N/A",IF(B17="Invalid Input","Invalid Input",B17*$D$14))</f>
        <v>Invalid Input</v>
      </c>
      <c r="E17" s="69"/>
    </row>
    <row r="18" spans="1:11" ht="14.25" customHeight="1" x14ac:dyDescent="0.2">
      <c r="A18" s="49">
        <v>2020</v>
      </c>
      <c r="B18" s="38" t="str">
        <f ca="1">IF(Calculate!$D$2="Invalid Input",Calculate!$D$2,Calculate!C39)</f>
        <v>Invalid Input</v>
      </c>
      <c r="C18" s="39" t="str">
        <f ca="1">IF(B19="N/A","N/A",IF(B18="Invalid Input","Invalid Input",Calculate!B39))</f>
        <v>Invalid Input</v>
      </c>
      <c r="D18" s="38" t="str">
        <f t="shared" ref="D18" ca="1" si="1">IF(B18="N/A","N/A",IF(B18="Invalid Input","Invalid Input",B18*$D$14))</f>
        <v>Invalid Input</v>
      </c>
      <c r="E18" s="69"/>
    </row>
    <row r="19" spans="1:11" ht="14.25" customHeight="1" x14ac:dyDescent="0.2">
      <c r="A19" s="49">
        <v>2019</v>
      </c>
      <c r="B19" s="38" t="str">
        <f ca="1">IF(Calculate!$D$2="Invalid Input",Calculate!$D$2,Calculate!C38)</f>
        <v>Invalid Input</v>
      </c>
      <c r="C19" s="39" t="str">
        <f ca="1">IF(B20="N/A","N/A",IF(B19="Invalid Input","Invalid Input",Calculate!B38))</f>
        <v>Invalid Input</v>
      </c>
      <c r="D19" s="38" t="str">
        <f t="shared" ref="D19" ca="1" si="2">IF(B19="N/A","N/A",IF(B19="Invalid Input","Invalid Input",B19*$D$14))</f>
        <v>Invalid Input</v>
      </c>
      <c r="E19" s="69"/>
    </row>
    <row r="20" spans="1:11" ht="14.25" customHeight="1" x14ac:dyDescent="0.2">
      <c r="A20" s="49">
        <v>2018</v>
      </c>
      <c r="B20" s="38" t="str">
        <f ca="1">IF(Calculate!$D$2="Invalid Input",Calculate!$D$2,Calculate!C37)</f>
        <v>Invalid Input</v>
      </c>
      <c r="C20" s="39" t="str">
        <f ca="1">IF(B21="N/A","N/A",IF(B20="Invalid Input","Invalid Input",Calculate!B37))</f>
        <v>Invalid Input</v>
      </c>
      <c r="D20" s="38" t="str">
        <f t="shared" ref="D20:D23" ca="1" si="3">IF(B20="N/A","N/A",IF(B20="Invalid Input","Invalid Input",B20*$D$14))</f>
        <v>Invalid Input</v>
      </c>
      <c r="E20" s="69"/>
    </row>
    <row r="21" spans="1:11" ht="14.25" customHeight="1" x14ac:dyDescent="0.2">
      <c r="A21" s="37">
        <v>2017</v>
      </c>
      <c r="B21" s="38" t="str">
        <f ca="1">IF(Calculate!$D$2="Invalid Input",Calculate!$D$2,Calculate!C36)</f>
        <v>Invalid Input</v>
      </c>
      <c r="C21" s="39" t="str">
        <f ca="1">IF(B22="N/A","N/A",IF(B21="Invalid Input","Invalid Input",Calculate!B36))</f>
        <v>Invalid Input</v>
      </c>
      <c r="D21" s="38" t="str">
        <f t="shared" ca="1" si="3"/>
        <v>Invalid Input</v>
      </c>
      <c r="E21" s="69"/>
    </row>
    <row r="22" spans="1:11" ht="14.25" customHeight="1" x14ac:dyDescent="0.2">
      <c r="A22" s="37">
        <v>2016</v>
      </c>
      <c r="B22" s="38" t="str">
        <f ca="1">IF(Calculate!$D$2="Invalid Input",Calculate!$D$2,Calculate!C35)</f>
        <v>Invalid Input</v>
      </c>
      <c r="C22" s="39" t="str">
        <f ca="1">IF(B23="N/A","N/A",IF(B22="Invalid Input","Invalid Input",Calculate!B35))</f>
        <v>Invalid Input</v>
      </c>
      <c r="D22" s="38" t="str">
        <f t="shared" ca="1" si="3"/>
        <v>Invalid Input</v>
      </c>
      <c r="E22" s="69"/>
    </row>
    <row r="23" spans="1:11" s="40" customFormat="1" ht="14.25" customHeight="1" x14ac:dyDescent="0.2">
      <c r="A23" s="37">
        <v>2015</v>
      </c>
      <c r="B23" s="38" t="str">
        <f ca="1">IF(Calculate!$D$2="Invalid Input",Calculate!$D$2,Calculate!C34)</f>
        <v>Invalid Input</v>
      </c>
      <c r="C23" s="39" t="str">
        <f ca="1">IF(B24="N/A","N/A",IF(B23="Invalid Input","Invalid Input",Calculate!B34))</f>
        <v>Invalid Input</v>
      </c>
      <c r="D23" s="38" t="str">
        <f t="shared" ca="1" si="3"/>
        <v>Invalid Input</v>
      </c>
      <c r="E23" s="69"/>
    </row>
    <row r="24" spans="1:11" ht="14.25" customHeight="1" x14ac:dyDescent="0.2">
      <c r="A24" s="37">
        <v>2014</v>
      </c>
      <c r="B24" s="38" t="str">
        <f ca="1">IF(Calculate!$D$2="Invalid Input",Calculate!$D$2,Calculate!C33)</f>
        <v>Invalid Input</v>
      </c>
      <c r="C24" s="39" t="str">
        <f ca="1">IF(B25="N/A","N/A",IF(B24="Invalid Input","Invalid Input",Calculate!B33))</f>
        <v>Invalid Input</v>
      </c>
      <c r="D24" s="38" t="str">
        <f t="shared" ref="D24:D31" ca="1" si="4">IF(B24="N/A","N/A",IF(B24="Invalid Input","Invalid Input",B24*$D$14))</f>
        <v>Invalid Input</v>
      </c>
      <c r="E24" s="69"/>
    </row>
    <row r="25" spans="1:11" ht="14.25" customHeight="1" x14ac:dyDescent="0.2">
      <c r="A25" s="37">
        <v>2013</v>
      </c>
      <c r="B25" s="38" t="str">
        <f ca="1">IF(Calculate!$D$2="Invalid Input",Calculate!$D$2,Calculate!C32)</f>
        <v>Invalid Input</v>
      </c>
      <c r="C25" s="39" t="str">
        <f ca="1">IF(B26="N/A","N/A",IF(B25="Invalid Input","Invalid Input",Calculate!B32))</f>
        <v>Invalid Input</v>
      </c>
      <c r="D25" s="38" t="str">
        <f t="shared" ca="1" si="4"/>
        <v>Invalid Input</v>
      </c>
      <c r="E25" s="69"/>
      <c r="F25" s="36"/>
      <c r="G25" s="36"/>
      <c r="H25" s="36"/>
      <c r="I25" s="36"/>
      <c r="J25" s="36"/>
      <c r="K25" s="36"/>
    </row>
    <row r="26" spans="1:11" s="40" customFormat="1" ht="14.25" customHeight="1" x14ac:dyDescent="0.2">
      <c r="A26" s="37">
        <v>2012</v>
      </c>
      <c r="B26" s="38" t="str">
        <f ca="1">IF(Calculate!$D$2="Invalid Input",Calculate!$D$2,Calculate!C31)</f>
        <v>Invalid Input</v>
      </c>
      <c r="C26" s="39" t="str">
        <f ca="1">IF(B27="N/A","N/A",IF(B26="Invalid Input","Invalid Input",Calculate!B31))</f>
        <v>Invalid Input</v>
      </c>
      <c r="D26" s="38" t="str">
        <f t="shared" ca="1" si="4"/>
        <v>Invalid Input</v>
      </c>
      <c r="E26" s="69"/>
      <c r="F26" s="41"/>
      <c r="G26" s="41"/>
      <c r="H26" s="41"/>
      <c r="I26" s="41"/>
      <c r="J26" s="41"/>
      <c r="K26" s="41"/>
    </row>
    <row r="27" spans="1:11" s="40" customFormat="1" ht="14.25" customHeight="1" x14ac:dyDescent="0.2">
      <c r="A27" s="37">
        <v>2011</v>
      </c>
      <c r="B27" s="38" t="str">
        <f ca="1">IF(Calculate!$D$2="Invalid Input",Calculate!$D$2,Calculate!C30)</f>
        <v>Invalid Input</v>
      </c>
      <c r="C27" s="39" t="str">
        <f ca="1">IF(B28="N/A","N/A",IF(B27="Invalid Input","Invalid Input",Calculate!B30))</f>
        <v>Invalid Input</v>
      </c>
      <c r="D27" s="38" t="str">
        <f t="shared" ca="1" si="4"/>
        <v>Invalid Input</v>
      </c>
    </row>
    <row r="28" spans="1:11" s="40" customFormat="1" ht="14.25" customHeight="1" x14ac:dyDescent="0.2">
      <c r="A28" s="37">
        <v>2010</v>
      </c>
      <c r="B28" s="38" t="str">
        <f ca="1">IF(Calculate!$D$2="Invalid Input",Calculate!$D$2,Calculate!C29)</f>
        <v>Invalid Input</v>
      </c>
      <c r="C28" s="39" t="str">
        <f ca="1">IF(B29="N/A","N/A",IF(B28="Invalid Input","Invalid Input",Calculate!B29))</f>
        <v>Invalid Input</v>
      </c>
      <c r="D28" s="38" t="str">
        <f t="shared" ca="1" si="4"/>
        <v>Invalid Input</v>
      </c>
    </row>
    <row r="29" spans="1:11" s="40" customFormat="1" ht="14.25" customHeight="1" x14ac:dyDescent="0.2">
      <c r="A29" s="37">
        <v>2009</v>
      </c>
      <c r="B29" s="38" t="str">
        <f ca="1">IF(Calculate!$D$2="Invalid Input",Calculate!$D$2,Calculate!C28)</f>
        <v>Invalid Input</v>
      </c>
      <c r="C29" s="39" t="str">
        <f ca="1">IF(B30="N/A","N/A",IF(B29="Invalid Input","Invalid Input",Calculate!B28))</f>
        <v>Invalid Input</v>
      </c>
      <c r="D29" s="38" t="str">
        <f t="shared" ca="1" si="4"/>
        <v>Invalid Input</v>
      </c>
    </row>
    <row r="30" spans="1:11" s="40" customFormat="1" ht="14.25" customHeight="1" x14ac:dyDescent="0.2">
      <c r="A30" s="37">
        <v>2008</v>
      </c>
      <c r="B30" s="38" t="str">
        <f ca="1">IF(Calculate!$D$2="Invalid Input",Calculate!$D$2,Calculate!C27)</f>
        <v>Invalid Input</v>
      </c>
      <c r="C30" s="39" t="str">
        <f ca="1">IF(B31="N/A","N/A",IF(B30="Invalid Input","Invalid Input",Calculate!B27))</f>
        <v>Invalid Input</v>
      </c>
      <c r="D30" s="38" t="str">
        <f t="shared" ca="1" si="4"/>
        <v>Invalid Input</v>
      </c>
    </row>
    <row r="31" spans="1:11" s="40" customFormat="1" ht="14.25" customHeight="1" x14ac:dyDescent="0.2">
      <c r="A31" s="37">
        <v>2007</v>
      </c>
      <c r="B31" s="38" t="str">
        <f ca="1">IF(Calculate!$D$2="Invalid Input",Calculate!$D$2,Calculate!C26)</f>
        <v>Invalid Input</v>
      </c>
      <c r="C31" s="39" t="str">
        <f ca="1">IF(B32="N/A","N/A",IF(B31="Invalid Input","Invalid Input",Calculate!B26))</f>
        <v>Invalid Input</v>
      </c>
      <c r="D31" s="38" t="str">
        <f t="shared" ca="1" si="4"/>
        <v>Invalid Input</v>
      </c>
    </row>
    <row r="32" spans="1:11" s="40" customFormat="1" ht="14.25" customHeight="1" x14ac:dyDescent="0.2">
      <c r="A32" s="42">
        <v>2006</v>
      </c>
      <c r="B32" s="38" t="str">
        <f ca="1">IF(Calculate!$D$2="Invalid Input",Calculate!$D$2,Calculate!C25)</f>
        <v>Invalid Input</v>
      </c>
      <c r="C32" s="39" t="str">
        <f ca="1">IF(B33="N/A","N/A",IF(B32="Invalid Input","Invalid Input",Calculate!B25))</f>
        <v>Invalid Input</v>
      </c>
      <c r="D32" s="38" t="str">
        <f t="shared" ref="D32:D51" ca="1" si="5">IF(B32="N/A","N/A",IF(B32="Invalid Input","Invalid Input",B32*$D$14))</f>
        <v>Invalid Input</v>
      </c>
    </row>
    <row r="33" spans="1:5" s="40" customFormat="1" ht="14.25" customHeight="1" x14ac:dyDescent="0.2">
      <c r="A33" s="42">
        <v>2005</v>
      </c>
      <c r="B33" s="38" t="str">
        <f ca="1">IF(Calculate!$D$2="Invalid Input",Calculate!$D$2,Calculate!C24)</f>
        <v>Invalid Input</v>
      </c>
      <c r="C33" s="39" t="str">
        <f ca="1">IF(B34="N/A","N/A",IF(B33="Invalid Input","Invalid Input",Calculate!B24))</f>
        <v>Invalid Input</v>
      </c>
      <c r="D33" s="38" t="str">
        <f t="shared" ca="1" si="5"/>
        <v>Invalid Input</v>
      </c>
    </row>
    <row r="34" spans="1:5" s="40" customFormat="1" ht="14.25" customHeight="1" x14ac:dyDescent="0.2">
      <c r="A34" s="42">
        <v>2004</v>
      </c>
      <c r="B34" s="38" t="str">
        <f ca="1">IF(Calculate!$D$2="Invalid Input",Calculate!$D$2,Calculate!C23)</f>
        <v>Invalid Input</v>
      </c>
      <c r="C34" s="39" t="str">
        <f ca="1">IF(B35="N/A","N/A",IF(B34="Invalid Input","Invalid Input",Calculate!B23))</f>
        <v>Invalid Input</v>
      </c>
      <c r="D34" s="38" t="str">
        <f t="shared" ca="1" si="5"/>
        <v>Invalid Input</v>
      </c>
    </row>
    <row r="35" spans="1:5" s="40" customFormat="1" ht="14.25" customHeight="1" x14ac:dyDescent="0.2">
      <c r="A35" s="42">
        <v>2003</v>
      </c>
      <c r="B35" s="38" t="str">
        <f ca="1">IF(Calculate!$D$2="Invalid Input",Calculate!$D$2,Calculate!C22)</f>
        <v>Invalid Input</v>
      </c>
      <c r="C35" s="39" t="str">
        <f ca="1">IF(B36="N/A","N/A",IF(B35="Invalid Input","Invalid Input",Calculate!B22))</f>
        <v>Invalid Input</v>
      </c>
      <c r="D35" s="38" t="str">
        <f t="shared" ca="1" si="5"/>
        <v>Invalid Input</v>
      </c>
    </row>
    <row r="36" spans="1:5" s="40" customFormat="1" ht="14.25" customHeight="1" x14ac:dyDescent="0.2">
      <c r="A36" s="42">
        <v>2002</v>
      </c>
      <c r="B36" s="38" t="str">
        <f ca="1">IF(Calculate!$D$2="Invalid Input",Calculate!$D$2,Calculate!C21)</f>
        <v>Invalid Input</v>
      </c>
      <c r="C36" s="39" t="str">
        <f ca="1">IF(B37="N/A","N/A",IF(B36="Invalid Input","Invalid Input",Calculate!B21))</f>
        <v>Invalid Input</v>
      </c>
      <c r="D36" s="38" t="str">
        <f t="shared" ca="1" si="5"/>
        <v>Invalid Input</v>
      </c>
    </row>
    <row r="37" spans="1:5" s="40" customFormat="1" ht="14.25" customHeight="1" x14ac:dyDescent="0.2">
      <c r="A37" s="42">
        <v>2001</v>
      </c>
      <c r="B37" s="38" t="str">
        <f ca="1">IF(Calculate!$D$2="Invalid Input",Calculate!$D$2,Calculate!C20)</f>
        <v>Invalid Input</v>
      </c>
      <c r="C37" s="39" t="str">
        <f ca="1">IF(B38="N/A","N/A",IF(B37="Invalid Input","Invalid Input",Calculate!B20))</f>
        <v>Invalid Input</v>
      </c>
      <c r="D37" s="38" t="str">
        <f t="shared" ca="1" si="5"/>
        <v>Invalid Input</v>
      </c>
    </row>
    <row r="38" spans="1:5" s="40" customFormat="1" ht="14.25" customHeight="1" x14ac:dyDescent="0.2">
      <c r="A38" s="42">
        <v>2000</v>
      </c>
      <c r="B38" s="38" t="str">
        <f ca="1">IF(Calculate!$D$2="Invalid Input",Calculate!$D$2,Calculate!C19)</f>
        <v>Invalid Input</v>
      </c>
      <c r="C38" s="39" t="str">
        <f ca="1">IF(B39="N/A","N/A",IF(B38="Invalid Input","Invalid Input",Calculate!B19))</f>
        <v>Invalid Input</v>
      </c>
      <c r="D38" s="38" t="str">
        <f t="shared" ca="1" si="5"/>
        <v>Invalid Input</v>
      </c>
    </row>
    <row r="39" spans="1:5" s="40" customFormat="1" ht="14.25" customHeight="1" x14ac:dyDescent="0.2">
      <c r="A39" s="42">
        <v>1999</v>
      </c>
      <c r="B39" s="38" t="str">
        <f ca="1">IF(Calculate!$D$2="Invalid Input",Calculate!$D$2,Calculate!C18)</f>
        <v>Invalid Input</v>
      </c>
      <c r="C39" s="39" t="str">
        <f ca="1">IF(B40="N/A","N/A",IF(B39="Invalid Input","Invalid Input",Calculate!B18))</f>
        <v>Invalid Input</v>
      </c>
      <c r="D39" s="38" t="str">
        <f t="shared" ca="1" si="5"/>
        <v>Invalid Input</v>
      </c>
    </row>
    <row r="40" spans="1:5" s="40" customFormat="1" ht="14.25" customHeight="1" x14ac:dyDescent="0.2">
      <c r="A40" s="42">
        <v>1998</v>
      </c>
      <c r="B40" s="38" t="str">
        <f ca="1">IF(Calculate!$D$2="Invalid Input",Calculate!$D$2,Calculate!C17)</f>
        <v>Invalid Input</v>
      </c>
      <c r="C40" s="39" t="str">
        <f ca="1">IF(B41="N/A","N/A",IF(B40="Invalid Input","Invalid Input",Calculate!B17))</f>
        <v>Invalid Input</v>
      </c>
      <c r="D40" s="38" t="str">
        <f t="shared" ca="1" si="5"/>
        <v>Invalid Input</v>
      </c>
    </row>
    <row r="41" spans="1:5" s="40" customFormat="1" ht="14.25" customHeight="1" x14ac:dyDescent="0.2">
      <c r="A41" s="42">
        <v>1997</v>
      </c>
      <c r="B41" s="38" t="str">
        <f ca="1">IF(Calculate!$D$2="Invalid Input",Calculate!$D$2,Calculate!C16)</f>
        <v>Invalid Input</v>
      </c>
      <c r="C41" s="39" t="str">
        <f ca="1">IF(B42="N/A","N/A",IF(B41="Invalid Input","Invalid Input",Calculate!B16))</f>
        <v>Invalid Input</v>
      </c>
      <c r="D41" s="38" t="str">
        <f t="shared" ca="1" si="5"/>
        <v>Invalid Input</v>
      </c>
    </row>
    <row r="42" spans="1:5" s="40" customFormat="1" ht="14.25" customHeight="1" x14ac:dyDescent="0.2">
      <c r="A42" s="42">
        <v>1996</v>
      </c>
      <c r="B42" s="38" t="str">
        <f ca="1">IF(Calculate!$D$2="Invalid Input",Calculate!$D$2,Calculate!C15)</f>
        <v>Invalid Input</v>
      </c>
      <c r="C42" s="39" t="str">
        <f ca="1">IF(B43="N/A","N/A",IF(B42="Invalid Input","Invalid Input",Calculate!B15))</f>
        <v>Invalid Input</v>
      </c>
      <c r="D42" s="38" t="str">
        <f t="shared" ca="1" si="5"/>
        <v>Invalid Input</v>
      </c>
    </row>
    <row r="43" spans="1:5" s="40" customFormat="1" ht="14.25" customHeight="1" x14ac:dyDescent="0.2">
      <c r="A43" s="42">
        <v>1995</v>
      </c>
      <c r="B43" s="38" t="str">
        <f ca="1">IF(Calculate!$D$2="Invalid Input",Calculate!$D$2,Calculate!C14)</f>
        <v>Invalid Input</v>
      </c>
      <c r="C43" s="39" t="str">
        <f ca="1">IF(B44="N/A","N/A",IF(B43="Invalid Input","Invalid Input",Calculate!B14))</f>
        <v>Invalid Input</v>
      </c>
      <c r="D43" s="38" t="str">
        <f t="shared" ca="1" si="5"/>
        <v>Invalid Input</v>
      </c>
    </row>
    <row r="44" spans="1:5" s="40" customFormat="1" ht="14.25" customHeight="1" x14ac:dyDescent="0.2">
      <c r="A44" s="42">
        <v>1994</v>
      </c>
      <c r="B44" s="38" t="str">
        <f ca="1">IF(Calculate!$D$2="Invalid Input",Calculate!$D$2,Calculate!C13)</f>
        <v>Invalid Input</v>
      </c>
      <c r="C44" s="39" t="str">
        <f ca="1">IF(B45="N/A","N/A",IF(B44="Invalid Input","Invalid Input",Calculate!B13))</f>
        <v>Invalid Input</v>
      </c>
      <c r="D44" s="38" t="str">
        <f t="shared" ca="1" si="5"/>
        <v>Invalid Input</v>
      </c>
    </row>
    <row r="45" spans="1:5" s="40" customFormat="1" ht="14.25" customHeight="1" x14ac:dyDescent="0.2">
      <c r="A45" s="42">
        <v>1993</v>
      </c>
      <c r="B45" s="38" t="str">
        <f ca="1">IF(Calculate!$D$2="Invalid Input",Calculate!$D$2,Calculate!C12)</f>
        <v>Invalid Input</v>
      </c>
      <c r="C45" s="39" t="str">
        <f ca="1">IF(B46="N/A","N/A",IF(B45="Invalid Input","Invalid Input",Calculate!B12))</f>
        <v>Invalid Input</v>
      </c>
      <c r="D45" s="38" t="str">
        <f t="shared" ca="1" si="5"/>
        <v>Invalid Input</v>
      </c>
    </row>
    <row r="46" spans="1:5" s="40" customFormat="1" ht="14.25" customHeight="1" x14ac:dyDescent="0.2">
      <c r="A46" s="42">
        <v>1992</v>
      </c>
      <c r="B46" s="38" t="str">
        <f ca="1">IF(Calculate!$D$2="Invalid Input",Calculate!$D$2,Calculate!C11)</f>
        <v>Invalid Input</v>
      </c>
      <c r="C46" s="39" t="str">
        <f ca="1">IF(B47="N/A","N/A",IF(B46="Invalid Input","Invalid Input",Calculate!B11))</f>
        <v>Invalid Input</v>
      </c>
      <c r="D46" s="38" t="str">
        <f t="shared" ca="1" si="5"/>
        <v>Invalid Input</v>
      </c>
    </row>
    <row r="47" spans="1:5" s="40" customFormat="1" ht="14.25" customHeight="1" x14ac:dyDescent="0.2">
      <c r="A47" s="42">
        <v>1991</v>
      </c>
      <c r="B47" s="38" t="str">
        <f ca="1">IF(Calculate!$D$2="Invalid Input",Calculate!$D$2,Calculate!C10)</f>
        <v>Invalid Input</v>
      </c>
      <c r="C47" s="39" t="str">
        <f ca="1">IF(B48="N/A","N/A",IF(B47="Invalid Input","Invalid Input",Calculate!B10))</f>
        <v>Invalid Input</v>
      </c>
      <c r="D47" s="38" t="str">
        <f t="shared" ca="1" si="5"/>
        <v>Invalid Input</v>
      </c>
    </row>
    <row r="48" spans="1:5" s="40" customFormat="1" ht="14.25" customHeight="1" x14ac:dyDescent="0.2">
      <c r="A48" s="42">
        <v>1990</v>
      </c>
      <c r="B48" s="38" t="str">
        <f ca="1">IF(Calculate!$D$2="Invalid Input",Calculate!$D$2,Calculate!C9)</f>
        <v>Invalid Input</v>
      </c>
      <c r="C48" s="39" t="str">
        <f ca="1">IF(B49="N/A","N/A",IF(B48="Invalid Input","Invalid Input",Calculate!B9))</f>
        <v>Invalid Input</v>
      </c>
      <c r="D48" s="38" t="str">
        <f t="shared" ca="1" si="5"/>
        <v>Invalid Input</v>
      </c>
      <c r="E48" s="46"/>
    </row>
    <row r="49" spans="1:5" ht="14.25" customHeight="1" x14ac:dyDescent="0.2">
      <c r="A49" s="42">
        <v>1989</v>
      </c>
      <c r="B49" s="38" t="str">
        <f ca="1">IF(Calculate!$D$2="Invalid Input",Calculate!$D$2,Calculate!C8)</f>
        <v>Invalid Input</v>
      </c>
      <c r="C49" s="39" t="str">
        <f ca="1">IF(B50="N/A","N/A",IF(B49="Invalid Input","Invalid Input",Calculate!B8))</f>
        <v>Invalid Input</v>
      </c>
      <c r="D49" s="38" t="str">
        <f t="shared" ca="1" si="5"/>
        <v>Invalid Input</v>
      </c>
      <c r="E49" s="40"/>
    </row>
    <row r="50" spans="1:5" ht="14.25" customHeight="1" x14ac:dyDescent="0.2">
      <c r="A50" s="42">
        <v>1988</v>
      </c>
      <c r="B50" s="38" t="str">
        <f ca="1">IF(Calculate!$D$2="Invalid Input",Calculate!$D$2,Calculate!C7)</f>
        <v>Invalid Input</v>
      </c>
      <c r="C50" s="39" t="str">
        <f ca="1">IF(B51="N/A","N/A",IF(B50="Invalid Input","Invalid Input",Calculate!B7))</f>
        <v>Invalid Input</v>
      </c>
      <c r="D50" s="38" t="str">
        <f t="shared" ca="1" si="5"/>
        <v>Invalid Input</v>
      </c>
      <c r="E50" s="45"/>
    </row>
    <row r="51" spans="1:5" ht="13.5" customHeight="1" x14ac:dyDescent="0.2">
      <c r="A51" s="42">
        <v>1987</v>
      </c>
      <c r="B51" s="38" t="str">
        <f ca="1">IF(Calculate!$D$2="Invalid Input",Calculate!$D$2,Calculate!C6)</f>
        <v>Invalid Input</v>
      </c>
      <c r="C51" s="39" t="str">
        <f ca="1">IF($B$9=1987,"N/A",IF(B51="N/A","N/A",IF(B51="Invalid Input","Invalid Input",Calculate!B6)))</f>
        <v>Invalid Input</v>
      </c>
      <c r="D51" s="38" t="str">
        <f t="shared" ca="1" si="5"/>
        <v>Invalid Input</v>
      </c>
      <c r="E51" s="40"/>
    </row>
    <row r="52" spans="1:5" x14ac:dyDescent="0.2">
      <c r="A52" s="40"/>
      <c r="B52" s="40"/>
      <c r="C52" s="40"/>
      <c r="D52" s="40"/>
      <c r="E52" s="40"/>
    </row>
    <row r="53" spans="1:5" ht="13.5" customHeight="1" x14ac:dyDescent="0.2">
      <c r="E53" s="57"/>
    </row>
    <row r="54" spans="1:5" ht="47.25" customHeight="1" x14ac:dyDescent="0.2">
      <c r="A54" s="58" t="s">
        <v>44</v>
      </c>
      <c r="B54" s="58"/>
      <c r="C54" s="58"/>
      <c r="D54" s="58"/>
      <c r="E54" s="58"/>
    </row>
    <row r="55" spans="1:5" ht="84.75" customHeight="1" x14ac:dyDescent="0.2">
      <c r="A55" s="59" t="s">
        <v>49</v>
      </c>
      <c r="B55" s="59"/>
      <c r="C55" s="59"/>
      <c r="D55" s="59"/>
      <c r="E55" s="59"/>
    </row>
    <row r="56" spans="1:5" x14ac:dyDescent="0.2">
      <c r="A56" s="40"/>
      <c r="B56" s="40"/>
      <c r="C56" s="40"/>
      <c r="D56" s="40"/>
      <c r="E56" s="40"/>
    </row>
    <row r="57" spans="1:5" x14ac:dyDescent="0.2">
      <c r="A57" s="40"/>
      <c r="B57" s="40"/>
      <c r="C57" s="40"/>
      <c r="D57" s="40"/>
      <c r="E57" s="40"/>
    </row>
    <row r="58" spans="1:5" x14ac:dyDescent="0.2">
      <c r="A58" s="40"/>
      <c r="B58" s="40"/>
      <c r="C58" s="40"/>
      <c r="D58" s="40"/>
      <c r="E58" s="40"/>
    </row>
    <row r="59" spans="1:5" x14ac:dyDescent="0.2">
      <c r="A59" s="40"/>
      <c r="B59" s="40"/>
      <c r="C59" s="40"/>
      <c r="D59" s="40"/>
      <c r="E59" s="40"/>
    </row>
    <row r="60" spans="1:5" x14ac:dyDescent="0.2">
      <c r="A60" s="40"/>
      <c r="B60" s="40"/>
      <c r="C60" s="40"/>
      <c r="D60" s="40"/>
      <c r="E60" s="40"/>
    </row>
    <row r="61" spans="1:5" x14ac:dyDescent="0.2">
      <c r="A61" s="40"/>
      <c r="B61" s="40"/>
      <c r="C61" s="40"/>
      <c r="D61" s="40"/>
      <c r="E61" s="40"/>
    </row>
    <row r="62" spans="1:5" x14ac:dyDescent="0.2">
      <c r="A62" s="40"/>
      <c r="B62" s="40"/>
      <c r="C62" s="40"/>
      <c r="D62" s="40"/>
      <c r="E62" s="40"/>
    </row>
    <row r="63" spans="1:5" x14ac:dyDescent="0.2">
      <c r="A63" s="40"/>
      <c r="B63" s="40"/>
      <c r="C63" s="40"/>
      <c r="D63" s="40"/>
      <c r="E63" s="40"/>
    </row>
    <row r="64" spans="1:5" x14ac:dyDescent="0.2">
      <c r="A64" s="40"/>
      <c r="B64" s="40"/>
      <c r="C64" s="40"/>
      <c r="D64" s="40"/>
      <c r="E64" s="40"/>
    </row>
    <row r="65" spans="1:5" x14ac:dyDescent="0.2">
      <c r="A65" s="40"/>
      <c r="B65" s="40"/>
      <c r="C65" s="40"/>
      <c r="D65" s="40"/>
      <c r="E65" s="40"/>
    </row>
    <row r="66" spans="1:5" x14ac:dyDescent="0.2">
      <c r="A66" s="40"/>
      <c r="B66" s="40"/>
      <c r="C66" s="40"/>
      <c r="D66" s="40"/>
      <c r="E66" s="40"/>
    </row>
    <row r="67" spans="1:5" x14ac:dyDescent="0.2">
      <c r="A67" s="40"/>
      <c r="B67" s="40"/>
      <c r="C67" s="40"/>
      <c r="D67" s="40"/>
      <c r="E67" s="40"/>
    </row>
    <row r="68" spans="1:5" x14ac:dyDescent="0.2">
      <c r="A68" s="40"/>
      <c r="B68" s="40"/>
      <c r="C68" s="40"/>
      <c r="D68" s="40"/>
      <c r="E68" s="40"/>
    </row>
    <row r="69" spans="1:5" x14ac:dyDescent="0.2">
      <c r="A69" s="40"/>
      <c r="B69" s="40"/>
      <c r="C69" s="40"/>
      <c r="D69" s="40"/>
      <c r="E69" s="40"/>
    </row>
    <row r="70" spans="1:5" x14ac:dyDescent="0.2">
      <c r="A70" s="40"/>
      <c r="B70" s="40"/>
      <c r="C70" s="40"/>
      <c r="D70" s="40"/>
      <c r="E70" s="40"/>
    </row>
    <row r="71" spans="1:5" x14ac:dyDescent="0.2">
      <c r="A71" s="40"/>
      <c r="B71" s="40"/>
      <c r="C71" s="40"/>
      <c r="D71" s="40"/>
      <c r="E71" s="40"/>
    </row>
    <row r="72" spans="1:5" x14ac:dyDescent="0.2">
      <c r="A72" s="40"/>
      <c r="B72" s="40"/>
      <c r="C72" s="40"/>
      <c r="D72" s="40"/>
      <c r="E72" s="40"/>
    </row>
    <row r="73" spans="1:5" x14ac:dyDescent="0.2">
      <c r="A73" s="40"/>
      <c r="B73" s="40"/>
      <c r="C73" s="40"/>
      <c r="D73" s="40"/>
      <c r="E73" s="40"/>
    </row>
    <row r="74" spans="1:5" x14ac:dyDescent="0.2">
      <c r="A74" s="40"/>
      <c r="B74" s="40"/>
      <c r="C74" s="40"/>
      <c r="D74" s="40"/>
      <c r="E74" s="40"/>
    </row>
    <row r="75" spans="1:5" x14ac:dyDescent="0.2">
      <c r="A75" s="40"/>
      <c r="B75" s="40"/>
      <c r="C75" s="40"/>
      <c r="D75" s="40"/>
      <c r="E75" s="40"/>
    </row>
    <row r="76" spans="1:5" x14ac:dyDescent="0.2">
      <c r="A76" s="40"/>
      <c r="B76" s="40"/>
      <c r="C76" s="40"/>
      <c r="D76" s="40"/>
      <c r="E76" s="40"/>
    </row>
    <row r="77" spans="1:5" x14ac:dyDescent="0.2">
      <c r="A77" s="40"/>
      <c r="B77" s="40"/>
      <c r="C77" s="40"/>
      <c r="D77" s="40"/>
      <c r="E77" s="40"/>
    </row>
    <row r="78" spans="1:5" x14ac:dyDescent="0.2">
      <c r="A78" s="40"/>
      <c r="B78" s="40"/>
      <c r="C78" s="40"/>
      <c r="D78" s="40"/>
      <c r="E78" s="40"/>
    </row>
    <row r="79" spans="1:5" x14ac:dyDescent="0.2">
      <c r="A79" s="40"/>
      <c r="B79" s="40"/>
      <c r="C79" s="40"/>
      <c r="D79" s="40"/>
      <c r="E79" s="40"/>
    </row>
    <row r="80" spans="1:5" x14ac:dyDescent="0.2">
      <c r="A80" s="40"/>
      <c r="B80" s="40"/>
      <c r="C80" s="40"/>
      <c r="D80" s="40"/>
      <c r="E80" s="40"/>
    </row>
    <row r="81" spans="1:4" x14ac:dyDescent="0.2">
      <c r="A81" s="40"/>
      <c r="B81" s="40"/>
      <c r="C81" s="40"/>
      <c r="D81" s="40"/>
    </row>
    <row r="82" spans="1:4" x14ac:dyDescent="0.2">
      <c r="A82" s="40"/>
      <c r="B82" s="40"/>
      <c r="C82" s="40"/>
      <c r="D82" s="40"/>
    </row>
    <row r="83" spans="1:4" x14ac:dyDescent="0.2">
      <c r="A83" s="40"/>
      <c r="B83" s="40"/>
      <c r="C83" s="40"/>
      <c r="D83" s="40"/>
    </row>
    <row r="84" spans="1:4" x14ac:dyDescent="0.2">
      <c r="A84" s="40"/>
      <c r="B84" s="40"/>
      <c r="C84" s="40"/>
      <c r="D84" s="40"/>
    </row>
    <row r="85" spans="1:4" x14ac:dyDescent="0.2">
      <c r="A85" s="40"/>
      <c r="B85" s="40"/>
      <c r="C85" s="40"/>
      <c r="D85" s="40"/>
    </row>
  </sheetData>
  <sheetProtection algorithmName="SHA-512" hashValue="HF2KqYDmZHc/6HjPhvdyKlkMukvvWSgxH3QTBwFNDfaOJxMRRBy21UeNaToHh9wBnfqU+D6Q9lTSxVePuBHokg==" saltValue="1cSUaT+NGjUGRGM5hrOPbg==" spinCount="100000" sheet="1" selectLockedCells="1"/>
  <mergeCells count="12">
    <mergeCell ref="A54:E54"/>
    <mergeCell ref="A55:E55"/>
    <mergeCell ref="A1:E1"/>
    <mergeCell ref="A3:E3"/>
    <mergeCell ref="D6:E6"/>
    <mergeCell ref="A12:E12"/>
    <mergeCell ref="A6:B6"/>
    <mergeCell ref="A2:E2"/>
    <mergeCell ref="E16:E26"/>
    <mergeCell ref="A4:E4"/>
    <mergeCell ref="A14:C14"/>
    <mergeCell ref="A13:E13"/>
  </mergeCells>
  <phoneticPr fontId="0" type="noConversion"/>
  <dataValidations xWindow="580" yWindow="226" count="4">
    <dataValidation type="date" errorStyle="warning" operator="greaterThan" allowBlank="1" showInputMessage="1" showErrorMessage="1" errorTitle="Invalid Date" error="Please enter the full purchase date, not just the year.  Date unit was purchased must be after 12/31/1985" sqref="B9" xr:uid="{00000000-0002-0000-0000-000000000000}">
      <formula1>31412</formula1>
    </dataValidation>
    <dataValidation type="whole" operator="lessThanOrEqual" allowBlank="1" showInputMessage="1" showErrorMessage="1" errorTitle="Bad Entry" error="There is no way anyone should have paid that much for an affordable unit.  I think you made a typo." sqref="B11" xr:uid="{00000000-0002-0000-0000-000001000000}">
      <formula1>300000</formula1>
    </dataValidation>
    <dataValidation type="decimal" operator="lessThanOrEqual" showInputMessage="1" showErrorMessage="1" prompt="N.J.A.C. 5:80-26.8 limits the maximum indebtedness permitted on an affordable to 95% of the maximum allowable resale price.  If a lower maximum indebetedness for refinance purposes has been adopted by municipal ordinance, enter the lower number here." sqref="D14" xr:uid="{00000000-0002-0000-0000-000002000000}">
      <formula1>0.95</formula1>
    </dataValidation>
    <dataValidation allowBlank="1" sqref="A12:E12" xr:uid="{00000000-0002-0000-0000-000003000000}"/>
  </dataValidations>
  <printOptions horizontalCentered="1"/>
  <pageMargins left="0.5" right="0.5" top="0.5" bottom="0.5" header="0" footer="0"/>
  <pageSetup paperSize="5" scale="93" orientation="portrait" horizontalDpi="300" verticalDpi="300" r:id="rId1"/>
  <headerFooter alignWithMargins="0">
    <oddFooter>&amp;C&amp;D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1</xdr:col>
                    <xdr:colOff>0</xdr:colOff>
                    <xdr:row>6</xdr:row>
                    <xdr:rowOff>0</xdr:rowOff>
                  </from>
                  <to>
                    <xdr:col>1</xdr:col>
                    <xdr:colOff>923925</xdr:colOff>
                    <xdr:row>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1"/>
  <sheetViews>
    <sheetView workbookViewId="0">
      <selection activeCell="C50" sqref="C50"/>
    </sheetView>
  </sheetViews>
  <sheetFormatPr defaultRowHeight="12.75" x14ac:dyDescent="0.2"/>
  <cols>
    <col min="1" max="1" width="15.5703125" style="1" customWidth="1"/>
    <col min="2" max="2" width="38.5703125" style="1" customWidth="1"/>
    <col min="3" max="3" width="28.140625" style="1" customWidth="1"/>
    <col min="4" max="4" width="59.7109375" style="1" customWidth="1"/>
    <col min="5" max="5" width="15.42578125" style="1" customWidth="1"/>
    <col min="6" max="16384" width="9.140625" style="1"/>
  </cols>
  <sheetData>
    <row r="1" spans="1:4" x14ac:dyDescent="0.2">
      <c r="A1" s="1" t="s">
        <v>28</v>
      </c>
      <c r="B1" s="43">
        <v>1</v>
      </c>
    </row>
    <row r="2" spans="1:4" x14ac:dyDescent="0.2">
      <c r="A2" s="1" t="s">
        <v>29</v>
      </c>
      <c r="B2" s="44">
        <f>YEAR(Form!B9)</f>
        <v>1900</v>
      </c>
      <c r="D2" s="1" t="str">
        <f ca="1">IF(ISNUMBER(B3),IF(ISNUMBER(B2),IF(B2&gt;1985,IF(B2&lt;=YEAR(TODAY()),"Input OK","Invalid Input"),"Invalid Input"),"Invalid Input"),"Invalid Input")</f>
        <v>Invalid Input</v>
      </c>
    </row>
    <row r="3" spans="1:4" x14ac:dyDescent="0.2">
      <c r="A3" s="1" t="s">
        <v>30</v>
      </c>
      <c r="B3" s="43">
        <f>Form!B11</f>
        <v>0</v>
      </c>
    </row>
    <row r="4" spans="1:4" ht="14.25" customHeight="1" x14ac:dyDescent="0.2"/>
    <row r="5" spans="1:4" ht="28.5" customHeight="1" x14ac:dyDescent="0.2">
      <c r="A5" s="11" t="s">
        <v>31</v>
      </c>
      <c r="B5" s="11" t="s">
        <v>32</v>
      </c>
      <c r="C5" s="11" t="s">
        <v>33</v>
      </c>
    </row>
    <row r="6" spans="1:4" x14ac:dyDescent="0.2">
      <c r="A6" s="1">
        <v>1987</v>
      </c>
      <c r="B6" s="6">
        <f>LOOKUP($B$1,'County Income Data'!$A$2:$A$22,'County Income Data'!D$2:D$22)</f>
        <v>7.1698113207547168E-2</v>
      </c>
      <c r="C6" s="12" t="str">
        <f>IF($B$2=A6,$B$3,IF($B$2=1986,B3+(B3*B6),"N/A"))</f>
        <v>N/A</v>
      </c>
      <c r="D6" s="6"/>
    </row>
    <row r="7" spans="1:4" x14ac:dyDescent="0.2">
      <c r="A7" s="1">
        <v>1988</v>
      </c>
      <c r="B7" s="6">
        <f>LOOKUP($B$1,'County Income Data'!$A$2:$A$22,'County Income Data'!E$2:E$22)</f>
        <v>9.8591549295774641E-2</v>
      </c>
      <c r="C7" s="12" t="e">
        <f>IF($B$2=A7,$B$3,IF($B$2&lt;A7,C6+(C6*B7),"N/A"))</f>
        <v>#VALUE!</v>
      </c>
      <c r="D7" s="6"/>
    </row>
    <row r="8" spans="1:4" x14ac:dyDescent="0.2">
      <c r="A8" s="1">
        <v>1989</v>
      </c>
      <c r="B8" s="6">
        <f>LOOKUP($B$1,'County Income Data'!$A$2:$A$22,'County Income Data'!F$2:F$22)</f>
        <v>0</v>
      </c>
      <c r="C8" s="12" t="e">
        <f t="shared" ref="C8:C24" si="0">IF($B$2=A8,$B$3,IF($B$2&lt;A8,C7+(C7*B8),"N/A"))</f>
        <v>#VALUE!</v>
      </c>
      <c r="D8" s="6"/>
    </row>
    <row r="9" spans="1:4" x14ac:dyDescent="0.2">
      <c r="A9" s="1">
        <v>1990</v>
      </c>
      <c r="B9" s="6">
        <f>LOOKUP($B$1,'County Income Data'!$A$2:$A$22,'County Income Data'!G$2:G$22)</f>
        <v>4.2000000000000003E-2</v>
      </c>
      <c r="C9" s="12" t="e">
        <f t="shared" si="0"/>
        <v>#VALUE!</v>
      </c>
      <c r="D9" s="6"/>
    </row>
    <row r="10" spans="1:4" x14ac:dyDescent="0.2">
      <c r="A10" s="1">
        <v>1991</v>
      </c>
      <c r="B10" s="6">
        <f>LOOKUP($B$1,'County Income Data'!$A$2:$A$22,'County Income Data'!H$2:H$22)</f>
        <v>4.9000000000000002E-2</v>
      </c>
      <c r="C10" s="12" t="e">
        <f t="shared" si="0"/>
        <v>#VALUE!</v>
      </c>
      <c r="D10" s="6"/>
    </row>
    <row r="11" spans="1:4" x14ac:dyDescent="0.2">
      <c r="A11" s="1">
        <v>1992</v>
      </c>
      <c r="B11" s="6">
        <f>LOOKUP($B$1,'County Income Data'!$A$2:$A$22,'County Income Data'!I$2:I$22)</f>
        <v>3.7999999999999999E-2</v>
      </c>
      <c r="C11" s="12" t="e">
        <f t="shared" si="0"/>
        <v>#VALUE!</v>
      </c>
      <c r="D11" s="6"/>
    </row>
    <row r="12" spans="1:4" x14ac:dyDescent="0.2">
      <c r="A12" s="1">
        <v>1993</v>
      </c>
      <c r="B12" s="6">
        <f>LOOKUP($B$1,'County Income Data'!$A$2:$A$22,'County Income Data'!J$2:J$22)</f>
        <v>0.22600000000000001</v>
      </c>
      <c r="C12" s="12" t="e">
        <f t="shared" si="0"/>
        <v>#VALUE!</v>
      </c>
      <c r="D12" s="6"/>
    </row>
    <row r="13" spans="1:4" x14ac:dyDescent="0.2">
      <c r="A13" s="1">
        <v>1994</v>
      </c>
      <c r="B13" s="6">
        <f>LOOKUP($B$1,'County Income Data'!$A$2:$A$22,'County Income Data'!K$2:K$22)</f>
        <v>0</v>
      </c>
      <c r="C13" s="12" t="e">
        <f t="shared" si="0"/>
        <v>#VALUE!</v>
      </c>
      <c r="D13" s="6"/>
    </row>
    <row r="14" spans="1:4" x14ac:dyDescent="0.2">
      <c r="A14" s="1">
        <v>1995</v>
      </c>
      <c r="B14" s="6">
        <f>LOOKUP($B$1,'County Income Data'!$A$2:$A$22,'County Income Data'!L$2:L$22)</f>
        <v>0</v>
      </c>
      <c r="C14" s="12" t="e">
        <f t="shared" si="0"/>
        <v>#VALUE!</v>
      </c>
      <c r="D14" s="6"/>
    </row>
    <row r="15" spans="1:4" x14ac:dyDescent="0.2">
      <c r="A15" s="1">
        <v>1996</v>
      </c>
      <c r="B15" s="6">
        <f>LOOKUP($B$1,'County Income Data'!$A$2:$A$22,'County Income Data'!M$2:M$22)</f>
        <v>3.5299999999999998E-2</v>
      </c>
      <c r="C15" s="12" t="e">
        <f t="shared" si="0"/>
        <v>#VALUE!</v>
      </c>
      <c r="D15" s="6"/>
    </row>
    <row r="16" spans="1:4" x14ac:dyDescent="0.2">
      <c r="A16" s="1">
        <v>1997</v>
      </c>
      <c r="B16" s="6">
        <f>LOOKUP($B$1,'County Income Data'!$A$2:$A$22,'County Income Data'!N$2:N$22)</f>
        <v>4.1000000000000002E-2</v>
      </c>
      <c r="C16" s="12" t="e">
        <f t="shared" si="0"/>
        <v>#VALUE!</v>
      </c>
      <c r="D16" s="6"/>
    </row>
    <row r="17" spans="1:4" x14ac:dyDescent="0.2">
      <c r="A17" s="1">
        <v>1998</v>
      </c>
      <c r="B17" s="6">
        <f>LOOKUP($B$1,'County Income Data'!$A$2:$A$22,'County Income Data'!O$2:O$22)</f>
        <v>1.4500000000000001E-2</v>
      </c>
      <c r="C17" s="12" t="e">
        <f t="shared" si="0"/>
        <v>#VALUE!</v>
      </c>
      <c r="D17" s="6"/>
    </row>
    <row r="18" spans="1:4" x14ac:dyDescent="0.2">
      <c r="A18" s="1">
        <v>1999</v>
      </c>
      <c r="B18" s="6">
        <f>LOOKUP($B$1,'County Income Data'!$A$2:$A$22,'County Income Data'!P$2:P$22)</f>
        <v>4.3900000000000002E-2</v>
      </c>
      <c r="C18" s="12" t="e">
        <f t="shared" si="0"/>
        <v>#VALUE!</v>
      </c>
      <c r="D18" s="6"/>
    </row>
    <row r="19" spans="1:4" x14ac:dyDescent="0.2">
      <c r="A19" s="1">
        <v>2000</v>
      </c>
      <c r="B19" s="6">
        <f>LOOKUP($B$1,'County Income Data'!$A$2:$A$22,'County Income Data'!Q$2:Q$22)</f>
        <v>2.3099999999999999E-2</v>
      </c>
      <c r="C19" s="12" t="e">
        <f t="shared" si="0"/>
        <v>#VALUE!</v>
      </c>
      <c r="D19" s="6"/>
    </row>
    <row r="20" spans="1:4" x14ac:dyDescent="0.2">
      <c r="A20" s="1">
        <v>2001</v>
      </c>
      <c r="B20" s="6">
        <f>LOOKUP($B$1,'County Income Data'!$A$2:$A$22,'County Income Data'!R$2:R$22)</f>
        <v>1.6299999999999999E-2</v>
      </c>
      <c r="C20" s="12" t="e">
        <f t="shared" si="0"/>
        <v>#VALUE!</v>
      </c>
      <c r="D20" s="6"/>
    </row>
    <row r="21" spans="1:4" x14ac:dyDescent="0.2">
      <c r="A21" s="1">
        <v>2002</v>
      </c>
      <c r="B21" s="6">
        <f>LOOKUP($B$1,'County Income Data'!$A$2:$A$22,'County Income Data'!S$2:S$22)</f>
        <v>3.9100000000000003E-2</v>
      </c>
      <c r="C21" s="12" t="e">
        <f t="shared" si="0"/>
        <v>#VALUE!</v>
      </c>
      <c r="D21" s="6"/>
    </row>
    <row r="22" spans="1:4" x14ac:dyDescent="0.2">
      <c r="A22" s="1">
        <v>2003</v>
      </c>
      <c r="B22" s="6">
        <f>LOOKUP($B$1,'County Income Data'!$A$2:$A$22,'County Income Data'!T$2:T$22)</f>
        <v>7.2400000000000006E-2</v>
      </c>
      <c r="C22" s="12" t="e">
        <f t="shared" si="0"/>
        <v>#VALUE!</v>
      </c>
      <c r="D22" s="6"/>
    </row>
    <row r="23" spans="1:4" x14ac:dyDescent="0.2">
      <c r="A23" s="1">
        <v>2004</v>
      </c>
      <c r="B23" s="6">
        <f>LOOKUP($B$1,'County Income Data'!$A$2:$A$22,'County Income Data'!U$2:U$22)</f>
        <v>7.0099999999999996E-2</v>
      </c>
      <c r="C23" s="12" t="e">
        <f t="shared" si="0"/>
        <v>#VALUE!</v>
      </c>
      <c r="D23" s="6"/>
    </row>
    <row r="24" spans="1:4" x14ac:dyDescent="0.2">
      <c r="A24" s="1">
        <v>2005</v>
      </c>
      <c r="B24" s="6">
        <f>LOOKUP($B$1,'County Income Data'!$A$2:$A$22,'County Income Data'!V$2:V$22)</f>
        <v>0.04</v>
      </c>
      <c r="C24" s="12" t="e">
        <f t="shared" si="0"/>
        <v>#VALUE!</v>
      </c>
      <c r="D24" s="6"/>
    </row>
    <row r="25" spans="1:4" x14ac:dyDescent="0.2">
      <c r="A25" s="1">
        <v>2006</v>
      </c>
      <c r="B25" s="6">
        <f>LOOKUP($B$1,'County Income Data'!$A$2:$A$22,'County Income Data'!W$2:W$22)</f>
        <v>0.04</v>
      </c>
      <c r="C25" s="12" t="e">
        <f t="shared" ref="C25:C30" si="1">IF($B$2=A25,$B$3,IF($B$2&lt;A25,C24+(C24*B25),"N/A"))</f>
        <v>#VALUE!</v>
      </c>
      <c r="D25" s="6"/>
    </row>
    <row r="26" spans="1:4" x14ac:dyDescent="0.2">
      <c r="A26" s="1">
        <v>2007</v>
      </c>
      <c r="B26" s="6">
        <f>LOOKUP($B$1,'County Income Data'!$A$2:$A$22,'County Income Data'!X$2:X$22)</f>
        <v>3.7999999999999999E-2</v>
      </c>
      <c r="C26" s="12" t="e">
        <f t="shared" si="1"/>
        <v>#VALUE!</v>
      </c>
      <c r="D26" s="6"/>
    </row>
    <row r="27" spans="1:4" x14ac:dyDescent="0.2">
      <c r="A27" s="1">
        <v>2008</v>
      </c>
      <c r="B27" s="6">
        <f>LOOKUP($B$1,'County Income Data'!$A$2:$A$22,'County Income Data'!Y$2:Y$22)</f>
        <v>0.03</v>
      </c>
      <c r="C27" s="12" t="e">
        <f t="shared" si="1"/>
        <v>#VALUE!</v>
      </c>
      <c r="D27" s="6"/>
    </row>
    <row r="28" spans="1:4" x14ac:dyDescent="0.2">
      <c r="A28" s="1">
        <v>2009</v>
      </c>
      <c r="B28" s="6">
        <f>LOOKUP($B$1,'County Income Data'!$A$2:$A$22,'County Income Data'!Z$2:Z$22)</f>
        <v>3.8100000000000002E-2</v>
      </c>
      <c r="C28" s="12" t="e">
        <f t="shared" si="1"/>
        <v>#VALUE!</v>
      </c>
      <c r="D28" s="6"/>
    </row>
    <row r="29" spans="1:4" x14ac:dyDescent="0.2">
      <c r="A29" s="1">
        <v>2010</v>
      </c>
      <c r="B29" s="6">
        <f>LOOKUP($B$1,'County Income Data'!$A$2:$A$22,'County Income Data'!AA$2:AA$22)</f>
        <v>9.1999999999999998E-3</v>
      </c>
      <c r="C29" s="12" t="e">
        <f t="shared" si="1"/>
        <v>#VALUE!</v>
      </c>
      <c r="D29" s="6"/>
    </row>
    <row r="30" spans="1:4" x14ac:dyDescent="0.2">
      <c r="A30" s="1">
        <v>2011</v>
      </c>
      <c r="B30" s="6">
        <f>LOOKUP($B$1,'County Income Data'!$A$2:$A$22,'County Income Data'!AB$2:AB$22)</f>
        <v>3.0959431258511663E-2</v>
      </c>
      <c r="C30" s="12" t="e">
        <f t="shared" si="1"/>
        <v>#VALUE!</v>
      </c>
      <c r="D30" s="6"/>
    </row>
    <row r="31" spans="1:4" x14ac:dyDescent="0.2">
      <c r="A31" s="1">
        <v>2012</v>
      </c>
      <c r="B31" s="6">
        <f>LOOKUP($B$1,'County Income Data'!$A$2:$A$22,'County Income Data'!AC$2:AC$22)</f>
        <v>4.2800000000000005E-2</v>
      </c>
      <c r="C31" s="12" t="e">
        <f>IF($B$2=A31,$B$3,IF($B$2&lt;A31,C30+(C30*B31),"N/A"))</f>
        <v>#VALUE!</v>
      </c>
      <c r="D31" s="6"/>
    </row>
    <row r="32" spans="1:4" x14ac:dyDescent="0.2">
      <c r="A32" s="1">
        <v>2013</v>
      </c>
      <c r="B32" s="6">
        <f>LOOKUP($B$1,'County Income Data'!$A$2:$A$22,'County Income Data'!AD$2:AD$22)</f>
        <v>0</v>
      </c>
      <c r="C32" s="12" t="e">
        <f>IF($B$2=A32,$B$3,IF($B$2&lt;A32,C31+(C31*B32),"N/A"))</f>
        <v>#VALUE!</v>
      </c>
      <c r="D32" s="6"/>
    </row>
    <row r="33" spans="1:4" x14ac:dyDescent="0.2">
      <c r="A33" s="1">
        <v>2014</v>
      </c>
      <c r="B33" s="6">
        <f>LOOKUP($B$1,'County Income Data'!$A$2:$A$22,'County Income Data'!AE$2:AE$22)</f>
        <v>0</v>
      </c>
      <c r="C33" s="12" t="e">
        <f>IF($B$2=A33,$B$3,IF($B$2&lt;A33,C32+(C32*B33),"N/A"))</f>
        <v>#VALUE!</v>
      </c>
      <c r="D33" s="6"/>
    </row>
    <row r="34" spans="1:4" x14ac:dyDescent="0.2">
      <c r="A34" s="1">
        <v>2015</v>
      </c>
      <c r="B34" s="6">
        <f>LOOKUP($B$1,'County Income Data'!$A$2:$A$22,'County Income Data'!AF$2:AF$22)</f>
        <v>0</v>
      </c>
      <c r="C34" s="12" t="e">
        <f t="shared" ref="C34:C37" si="2">IF($B$2=A34,$B$3,IF($B$2&lt;A34,C33+(C33*B34),"N/A"))</f>
        <v>#VALUE!</v>
      </c>
      <c r="D34" s="6"/>
    </row>
    <row r="35" spans="1:4" x14ac:dyDescent="0.2">
      <c r="A35" s="1">
        <v>2016</v>
      </c>
      <c r="B35" s="6">
        <f>LOOKUP($B$1,'County Income Data'!$A$2:$A$22,'County Income Data'!AG$2:AG$22)</f>
        <v>0</v>
      </c>
      <c r="C35" s="12" t="e">
        <f t="shared" si="2"/>
        <v>#VALUE!</v>
      </c>
    </row>
    <row r="36" spans="1:4" x14ac:dyDescent="0.2">
      <c r="A36" s="1">
        <v>2017</v>
      </c>
      <c r="B36" s="6">
        <f>LOOKUP($B$1,'County Income Data'!$A$2:$A$22,'County Income Data'!AH$2:AH$22)</f>
        <v>0</v>
      </c>
      <c r="C36" s="12" t="e">
        <f t="shared" si="2"/>
        <v>#VALUE!</v>
      </c>
    </row>
    <row r="37" spans="1:4" x14ac:dyDescent="0.2">
      <c r="A37" s="1">
        <v>2018</v>
      </c>
      <c r="B37" s="6">
        <f>LOOKUP($B$1,'County Income Data'!$A$2:$A$22,'County Income Data'!AI$2:AI$22)</f>
        <v>0</v>
      </c>
      <c r="C37" s="12" t="e">
        <f t="shared" si="2"/>
        <v>#VALUE!</v>
      </c>
    </row>
    <row r="38" spans="1:4" x14ac:dyDescent="0.2">
      <c r="A38" s="1">
        <v>2019</v>
      </c>
      <c r="B38" s="6">
        <f>LOOKUP($B$1,'County Income Data'!$A$2:$A$22,'County Income Data'!AJ$2:AJ$22)</f>
        <v>5.1456144271256575E-2</v>
      </c>
      <c r="C38" s="12" t="e">
        <f t="shared" ref="C38" si="3">IF($B$2=A38,$B$3,IF($B$2&lt;A38,C37+(C37*B38),"N/A"))</f>
        <v>#VALUE!</v>
      </c>
    </row>
    <row r="39" spans="1:4" x14ac:dyDescent="0.2">
      <c r="A39" s="1">
        <v>2020</v>
      </c>
      <c r="B39" s="6">
        <f>LOOKUP($B$1,'County Income Data'!$A$2:$A$22,'County Income Data'!AK$2:AK$22)</f>
        <v>6.9704329389186206E-2</v>
      </c>
      <c r="C39" s="12" t="e">
        <f t="shared" ref="C39" si="4">IF($B$2=A39,$B$3,IF($B$2&lt;A39,C38+(C38*B39),"N/A"))</f>
        <v>#VALUE!</v>
      </c>
    </row>
    <row r="40" spans="1:4" x14ac:dyDescent="0.2">
      <c r="A40" s="1">
        <v>2021</v>
      </c>
      <c r="B40" s="6">
        <f>LOOKUP($B$1,'County Income Data'!$A$2:$A$22,'County Income Data'!AL$2:AL$22)</f>
        <v>0</v>
      </c>
      <c r="C40" s="12" t="e">
        <f t="shared" ref="C40" si="5">IF($B$2=A40,$B$3,IF($B$2&lt;A40,C39+(C39*B40),"N/A"))</f>
        <v>#VALUE!</v>
      </c>
    </row>
    <row r="41" spans="1:4" x14ac:dyDescent="0.2">
      <c r="A41" s="1">
        <v>2022</v>
      </c>
      <c r="B41" s="6">
        <f>LOOKUP($B$1,'County Income Data'!$A$2:$A$22,'County Income Data'!AM$2:AM$22)</f>
        <v>5.7604782222293836E-2</v>
      </c>
      <c r="C41" s="12" t="e">
        <f>IF($B$2=A41,$B$3,IF($B$2&lt;A41,C40+(C40*B41),"N/A"))</f>
        <v>#VALUE!</v>
      </c>
    </row>
  </sheetData>
  <sheetProtection selectLockedCells="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A46"/>
  <sheetViews>
    <sheetView workbookViewId="0">
      <pane xSplit="2" ySplit="1" topLeftCell="T2" activePane="bottomRight" state="frozen"/>
      <selection pane="topRight" activeCell="C1" sqref="C1"/>
      <selection pane="bottomLeft" activeCell="A2" sqref="A2"/>
      <selection pane="bottomRight" activeCell="AD31" sqref="AD31"/>
    </sheetView>
  </sheetViews>
  <sheetFormatPr defaultRowHeight="12.75" x14ac:dyDescent="0.2"/>
  <cols>
    <col min="1" max="1" width="9.85546875" style="1" customWidth="1"/>
    <col min="2" max="2" width="12.5703125" style="1" customWidth="1"/>
    <col min="3" max="3" width="9.140625" style="1"/>
    <col min="4" max="34" width="9.140625" style="1" customWidth="1"/>
    <col min="35" max="35" width="9.140625" style="15"/>
    <col min="36" max="36" width="10.5703125" style="1" bestFit="1" customWidth="1"/>
    <col min="37" max="16384" width="9.140625" style="1"/>
  </cols>
  <sheetData>
    <row r="1" spans="1:287" x14ac:dyDescent="0.2">
      <c r="A1" s="1" t="s">
        <v>0</v>
      </c>
      <c r="B1" s="2" t="s">
        <v>1</v>
      </c>
      <c r="C1" s="3" t="s">
        <v>2</v>
      </c>
      <c r="D1" s="2">
        <v>1987</v>
      </c>
      <c r="E1" s="2">
        <v>1988</v>
      </c>
      <c r="F1" s="2">
        <v>1989</v>
      </c>
      <c r="G1" s="2">
        <v>1990</v>
      </c>
      <c r="H1" s="2">
        <v>1991</v>
      </c>
      <c r="I1" s="2">
        <v>1992</v>
      </c>
      <c r="J1" s="2">
        <v>1993</v>
      </c>
      <c r="K1" s="2">
        <v>1994</v>
      </c>
      <c r="L1" s="2">
        <v>1995</v>
      </c>
      <c r="M1" s="2">
        <v>1996</v>
      </c>
      <c r="N1" s="2">
        <v>1997</v>
      </c>
      <c r="O1" s="4">
        <v>1998</v>
      </c>
      <c r="P1" s="4">
        <v>1999</v>
      </c>
      <c r="Q1" s="4">
        <v>2000</v>
      </c>
      <c r="R1" s="4">
        <v>2001</v>
      </c>
      <c r="S1" s="4">
        <v>2002</v>
      </c>
      <c r="T1" s="4">
        <v>2003</v>
      </c>
      <c r="U1" s="4">
        <v>2004</v>
      </c>
      <c r="V1" s="4">
        <v>2005</v>
      </c>
      <c r="W1" s="4">
        <v>2006</v>
      </c>
      <c r="X1" s="4">
        <v>2007</v>
      </c>
      <c r="Y1" s="4">
        <v>2008</v>
      </c>
      <c r="Z1" s="4">
        <v>2009</v>
      </c>
      <c r="AA1" s="4">
        <v>2010</v>
      </c>
      <c r="AB1" s="4">
        <v>2011</v>
      </c>
      <c r="AC1" s="4">
        <v>2012</v>
      </c>
      <c r="AD1" s="4">
        <v>2013</v>
      </c>
      <c r="AE1" s="4">
        <v>2014</v>
      </c>
      <c r="AF1" s="4">
        <v>2015</v>
      </c>
      <c r="AG1" s="4">
        <v>2016</v>
      </c>
      <c r="AH1" s="47">
        <v>2017</v>
      </c>
      <c r="AI1" s="15">
        <v>2018</v>
      </c>
      <c r="AJ1" s="15">
        <v>2019</v>
      </c>
      <c r="AK1" s="53">
        <v>2020</v>
      </c>
      <c r="AL1" s="15">
        <v>2021</v>
      </c>
      <c r="AM1" s="55">
        <v>2022</v>
      </c>
    </row>
    <row r="2" spans="1:287" x14ac:dyDescent="0.2">
      <c r="A2" s="1">
        <v>1</v>
      </c>
      <c r="B2" s="1" t="s">
        <v>3</v>
      </c>
      <c r="C2" s="5">
        <v>6</v>
      </c>
      <c r="D2" s="6">
        <f>(E26-D26)/D26</f>
        <v>7.1698113207547168E-2</v>
      </c>
      <c r="E2" s="6">
        <f>(F26-E26)/E26</f>
        <v>9.8591549295774641E-2</v>
      </c>
      <c r="F2" s="6">
        <f>(G26-F26)/F26</f>
        <v>0</v>
      </c>
      <c r="G2" s="6">
        <v>4.2000000000000003E-2</v>
      </c>
      <c r="H2" s="6">
        <v>4.9000000000000002E-2</v>
      </c>
      <c r="I2" s="6">
        <v>3.7999999999999999E-2</v>
      </c>
      <c r="J2" s="6">
        <v>0.22600000000000001</v>
      </c>
      <c r="K2" s="6">
        <v>0</v>
      </c>
      <c r="L2" s="6">
        <v>0</v>
      </c>
      <c r="M2" s="6">
        <v>3.5299999999999998E-2</v>
      </c>
      <c r="N2" s="6">
        <v>4.1000000000000002E-2</v>
      </c>
      <c r="O2" s="6">
        <v>1.4500000000000001E-2</v>
      </c>
      <c r="P2" s="6">
        <v>4.3900000000000002E-2</v>
      </c>
      <c r="Q2" s="6">
        <v>2.3099999999999999E-2</v>
      </c>
      <c r="R2" s="6">
        <v>1.6299999999999999E-2</v>
      </c>
      <c r="S2" s="6">
        <v>3.9100000000000003E-2</v>
      </c>
      <c r="T2" s="6">
        <v>7.2400000000000006E-2</v>
      </c>
      <c r="U2" s="6">
        <v>7.0099999999999996E-2</v>
      </c>
      <c r="V2" s="6">
        <v>0.04</v>
      </c>
      <c r="W2" s="6">
        <v>0.04</v>
      </c>
      <c r="X2" s="6">
        <v>3.7999999999999999E-2</v>
      </c>
      <c r="Y2" s="6">
        <v>0.03</v>
      </c>
      <c r="Z2" s="13">
        <v>3.8100000000000002E-2</v>
      </c>
      <c r="AA2" s="13">
        <v>9.1999999999999998E-3</v>
      </c>
      <c r="AB2" s="6">
        <v>3.0959431258511663E-2</v>
      </c>
      <c r="AC2" s="6">
        <v>4.2800000000000005E-2</v>
      </c>
      <c r="AD2" s="6">
        <v>0</v>
      </c>
      <c r="AE2" s="6">
        <v>0</v>
      </c>
      <c r="AF2" s="6">
        <v>0</v>
      </c>
      <c r="AG2" s="6">
        <v>0</v>
      </c>
      <c r="AH2" s="48">
        <v>0</v>
      </c>
      <c r="AI2" s="51">
        <v>0</v>
      </c>
      <c r="AJ2" s="48">
        <v>5.1456144271256575E-2</v>
      </c>
      <c r="AK2" s="54">
        <v>6.9704329389186206E-2</v>
      </c>
      <c r="AL2" s="48">
        <v>0</v>
      </c>
      <c r="AM2" s="56">
        <v>5.7604782222293836E-2</v>
      </c>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row>
    <row r="3" spans="1:287" x14ac:dyDescent="0.2">
      <c r="A3" s="1">
        <v>2</v>
      </c>
      <c r="B3" s="1" t="s">
        <v>4</v>
      </c>
      <c r="C3" s="5">
        <v>1</v>
      </c>
      <c r="D3" s="6">
        <f t="shared" ref="D3:D22" si="0">(E27-D27)/D27</f>
        <v>7.4175824175824176E-2</v>
      </c>
      <c r="E3" s="6">
        <f t="shared" ref="E3:F22" si="1">(F27-E27)/E27</f>
        <v>7.6726342710997444E-2</v>
      </c>
      <c r="F3" s="6">
        <f t="shared" si="1"/>
        <v>5.2256532066508314E-2</v>
      </c>
      <c r="G3" s="6">
        <v>8.4000000000000005E-2</v>
      </c>
      <c r="H3" s="6">
        <v>9.8000000000000004E-2</v>
      </c>
      <c r="I3" s="6">
        <v>2.3E-2</v>
      </c>
      <c r="J3" s="6">
        <v>8.5300000000000001E-2</v>
      </c>
      <c r="K3" s="6">
        <v>0</v>
      </c>
      <c r="L3" s="6">
        <v>0</v>
      </c>
      <c r="M3" s="6">
        <v>0</v>
      </c>
      <c r="N3" s="6">
        <v>1.11E-2</v>
      </c>
      <c r="O3" s="6">
        <v>3.5299999999999998E-2</v>
      </c>
      <c r="P3" s="6">
        <v>4.58E-2</v>
      </c>
      <c r="Q3" s="6">
        <v>4.3499999999999997E-2</v>
      </c>
      <c r="R3" s="6">
        <v>2.9499999999999998E-2</v>
      </c>
      <c r="S3" s="6">
        <v>6.5500000000000003E-2</v>
      </c>
      <c r="T3" s="6">
        <v>0</v>
      </c>
      <c r="U3" s="6">
        <v>5.28E-2</v>
      </c>
      <c r="V3" s="6">
        <v>0.04</v>
      </c>
      <c r="W3" s="6">
        <v>0.04</v>
      </c>
      <c r="X3" s="6">
        <v>3.7999999999999999E-2</v>
      </c>
      <c r="Y3" s="6">
        <v>0.03</v>
      </c>
      <c r="Z3" s="14">
        <v>4.5699999999999998E-2</v>
      </c>
      <c r="AA3" s="13">
        <v>1.55E-2</v>
      </c>
      <c r="AB3" s="6">
        <v>1.7468996989205822E-2</v>
      </c>
      <c r="AC3" s="6">
        <v>1.37E-2</v>
      </c>
      <c r="AD3" s="6">
        <v>0</v>
      </c>
      <c r="AE3" s="6">
        <v>0</v>
      </c>
      <c r="AF3" s="6">
        <v>0</v>
      </c>
      <c r="AG3" s="6">
        <v>0</v>
      </c>
      <c r="AH3" s="48">
        <v>1.9900000000000001E-2</v>
      </c>
      <c r="AI3" s="51">
        <v>5.5199999999999999E-2</v>
      </c>
      <c r="AJ3" s="48">
        <v>4.7329208436670982E-2</v>
      </c>
      <c r="AK3" s="54">
        <v>8.397270202741329E-3</v>
      </c>
      <c r="AL3" s="48">
        <v>8.4566502577390276E-2</v>
      </c>
      <c r="AM3" s="56">
        <v>0.11130655329355441</v>
      </c>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c r="IY3" s="48"/>
      <c r="IZ3" s="48"/>
      <c r="JA3" s="48"/>
      <c r="JB3" s="48"/>
      <c r="JC3" s="48"/>
      <c r="JD3" s="48"/>
      <c r="JE3" s="48"/>
      <c r="JF3" s="48"/>
      <c r="JG3" s="48"/>
      <c r="JH3" s="48"/>
      <c r="JI3" s="48"/>
      <c r="JJ3" s="48"/>
      <c r="JK3" s="48"/>
      <c r="JL3" s="48"/>
      <c r="JM3" s="48"/>
      <c r="JN3" s="48"/>
      <c r="JO3" s="48"/>
      <c r="JP3" s="48"/>
      <c r="JQ3" s="48"/>
      <c r="JR3" s="48"/>
      <c r="JS3" s="48"/>
      <c r="JT3" s="48"/>
      <c r="JU3" s="48"/>
      <c r="JV3" s="48"/>
      <c r="JW3" s="48"/>
      <c r="JX3" s="48"/>
      <c r="JY3" s="48"/>
      <c r="JZ3" s="48"/>
      <c r="KA3" s="48"/>
    </row>
    <row r="4" spans="1:287" x14ac:dyDescent="0.2">
      <c r="A4" s="1">
        <v>3</v>
      </c>
      <c r="B4" s="1" t="s">
        <v>5</v>
      </c>
      <c r="C4" s="5">
        <v>5</v>
      </c>
      <c r="D4" s="6">
        <f t="shared" si="0"/>
        <v>5.5737704918032788E-2</v>
      </c>
      <c r="E4" s="6">
        <f t="shared" si="1"/>
        <v>7.7639751552795025E-2</v>
      </c>
      <c r="F4" s="6">
        <f t="shared" si="1"/>
        <v>5.1873198847262249E-2</v>
      </c>
      <c r="G4" s="6">
        <v>4.9000000000000002E-2</v>
      </c>
      <c r="H4" s="6">
        <v>7.5999999999999998E-2</v>
      </c>
      <c r="I4" s="6">
        <v>5.0000000000000001E-3</v>
      </c>
      <c r="J4" s="6">
        <v>0.12559999999999999</v>
      </c>
      <c r="K4" s="6">
        <v>0</v>
      </c>
      <c r="L4" s="6">
        <v>1.06E-2</v>
      </c>
      <c r="M4" s="6">
        <v>4.6699999999999998E-2</v>
      </c>
      <c r="N4" s="6">
        <v>4.0599999999999997E-2</v>
      </c>
      <c r="O4" s="6">
        <v>3.1199999999999999E-2</v>
      </c>
      <c r="P4" s="6">
        <v>5.0999999999999997E-2</v>
      </c>
      <c r="Q4" s="6">
        <v>3.9600000000000003E-2</v>
      </c>
      <c r="R4" s="6">
        <v>3.9800000000000002E-2</v>
      </c>
      <c r="S4" s="6">
        <v>5.3199999999999997E-2</v>
      </c>
      <c r="T4" s="6">
        <v>7.7399999999999997E-2</v>
      </c>
      <c r="U4" s="6">
        <v>8.8000000000000005E-3</v>
      </c>
      <c r="V4" s="6">
        <v>0.04</v>
      </c>
      <c r="W4" s="6">
        <v>0.04</v>
      </c>
      <c r="X4" s="6">
        <v>3.7999999999999999E-2</v>
      </c>
      <c r="Y4" s="6">
        <v>0.03</v>
      </c>
      <c r="Z4" s="14">
        <v>4.7100000000000003E-2</v>
      </c>
      <c r="AA4" s="13">
        <v>6.4000000000000003E-3</v>
      </c>
      <c r="AB4" s="6">
        <v>2.681992337164751E-2</v>
      </c>
      <c r="AC4" s="6">
        <v>1.37E-2</v>
      </c>
      <c r="AD4" s="6">
        <v>0</v>
      </c>
      <c r="AE4" s="6">
        <v>0</v>
      </c>
      <c r="AF4" s="6">
        <v>0</v>
      </c>
      <c r="AG4" s="6">
        <v>0</v>
      </c>
      <c r="AH4" s="48">
        <v>2.0899999999999998E-2</v>
      </c>
      <c r="AI4" s="51">
        <v>5.0500000000000003E-2</v>
      </c>
      <c r="AJ4" s="48">
        <v>3.0892448512585814E-2</v>
      </c>
      <c r="AK4" s="54">
        <v>7.2142064372918979E-2</v>
      </c>
      <c r="AL4" s="48">
        <v>0</v>
      </c>
      <c r="AM4" s="56">
        <v>9.1097308488612833E-2</v>
      </c>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row>
    <row r="5" spans="1:287" x14ac:dyDescent="0.2">
      <c r="A5" s="1">
        <v>4</v>
      </c>
      <c r="B5" s="1" t="s">
        <v>6</v>
      </c>
      <c r="C5" s="5">
        <v>5</v>
      </c>
      <c r="D5" s="6">
        <f t="shared" si="0"/>
        <v>5.5737704918032788E-2</v>
      </c>
      <c r="E5" s="6">
        <f t="shared" si="1"/>
        <v>7.7639751552795025E-2</v>
      </c>
      <c r="F5" s="6">
        <f t="shared" si="1"/>
        <v>5.1873198847262249E-2</v>
      </c>
      <c r="G5" s="6">
        <v>4.9000000000000002E-2</v>
      </c>
      <c r="H5" s="6">
        <v>7.5999999999999998E-2</v>
      </c>
      <c r="I5" s="6">
        <v>5.0000000000000001E-3</v>
      </c>
      <c r="J5" s="6">
        <v>0.12559999999999999</v>
      </c>
      <c r="K5" s="6">
        <v>0</v>
      </c>
      <c r="L5" s="6">
        <v>1.06E-2</v>
      </c>
      <c r="M5" s="6">
        <v>4.6699999999999998E-2</v>
      </c>
      <c r="N5" s="6">
        <v>4.0599999999999997E-2</v>
      </c>
      <c r="O5" s="6">
        <v>3.1199999999999999E-2</v>
      </c>
      <c r="P5" s="6">
        <v>5.0999999999999997E-2</v>
      </c>
      <c r="Q5" s="6">
        <v>3.9600000000000003E-2</v>
      </c>
      <c r="R5" s="6">
        <v>3.9800000000000002E-2</v>
      </c>
      <c r="S5" s="6">
        <v>5.3199999999999997E-2</v>
      </c>
      <c r="T5" s="6">
        <v>7.7399999999999997E-2</v>
      </c>
      <c r="U5" s="6">
        <v>8.8000000000000005E-3</v>
      </c>
      <c r="V5" s="6">
        <v>0.04</v>
      </c>
      <c r="W5" s="6">
        <v>0.04</v>
      </c>
      <c r="X5" s="6">
        <v>3.7999999999999999E-2</v>
      </c>
      <c r="Y5" s="6">
        <v>0.03</v>
      </c>
      <c r="Z5" s="14">
        <v>4.7100000000000003E-2</v>
      </c>
      <c r="AA5" s="13">
        <f>AA4</f>
        <v>6.4000000000000003E-3</v>
      </c>
      <c r="AB5" s="6">
        <v>2.681992337164751E-2</v>
      </c>
      <c r="AC5" s="6">
        <v>1.37E-2</v>
      </c>
      <c r="AD5" s="6">
        <v>0</v>
      </c>
      <c r="AE5" s="6">
        <v>0</v>
      </c>
      <c r="AF5" s="6">
        <v>0</v>
      </c>
      <c r="AG5" s="6">
        <v>0</v>
      </c>
      <c r="AH5" s="48">
        <v>2.0899999999999998E-2</v>
      </c>
      <c r="AI5" s="51">
        <v>5.0500000000000003E-2</v>
      </c>
      <c r="AJ5" s="48">
        <v>3.0892448512585814E-2</v>
      </c>
      <c r="AK5" s="54">
        <v>7.2142064372918979E-2</v>
      </c>
      <c r="AL5" s="48">
        <v>0</v>
      </c>
      <c r="AM5" s="56">
        <v>9.1097308488612833E-2</v>
      </c>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c r="IW5" s="48"/>
      <c r="IX5" s="48"/>
      <c r="IY5" s="48"/>
      <c r="IZ5" s="48"/>
      <c r="JA5" s="48"/>
      <c r="JB5" s="48"/>
      <c r="JC5" s="48"/>
      <c r="JD5" s="48"/>
      <c r="JE5" s="48"/>
      <c r="JF5" s="48"/>
      <c r="JG5" s="48"/>
      <c r="JH5" s="48"/>
      <c r="JI5" s="48"/>
      <c r="JJ5" s="48"/>
      <c r="JK5" s="48"/>
      <c r="JL5" s="48"/>
      <c r="JM5" s="48"/>
      <c r="JN5" s="48"/>
      <c r="JO5" s="48"/>
      <c r="JP5" s="48"/>
      <c r="JQ5" s="48"/>
      <c r="JR5" s="48"/>
      <c r="JS5" s="48"/>
      <c r="JT5" s="48"/>
      <c r="JU5" s="48"/>
      <c r="JV5" s="48"/>
      <c r="JW5" s="48"/>
      <c r="JX5" s="48"/>
      <c r="JY5" s="48"/>
      <c r="JZ5" s="48"/>
      <c r="KA5" s="48"/>
    </row>
    <row r="6" spans="1:287" x14ac:dyDescent="0.2">
      <c r="A6" s="1">
        <v>5</v>
      </c>
      <c r="B6" s="1" t="s">
        <v>7</v>
      </c>
      <c r="C6" s="5">
        <v>6</v>
      </c>
      <c r="D6" s="6">
        <f t="shared" si="0"/>
        <v>7.1698113207547168E-2</v>
      </c>
      <c r="E6" s="6">
        <f t="shared" si="1"/>
        <v>9.8591549295774641E-2</v>
      </c>
      <c r="F6" s="6">
        <f t="shared" si="1"/>
        <v>0</v>
      </c>
      <c r="G6" s="6">
        <v>4.2000000000000003E-2</v>
      </c>
      <c r="H6" s="6">
        <v>4.9000000000000002E-2</v>
      </c>
      <c r="I6" s="6">
        <v>3.7999999999999999E-2</v>
      </c>
      <c r="J6" s="6">
        <v>0.22600000000000001</v>
      </c>
      <c r="K6" s="6">
        <v>0</v>
      </c>
      <c r="L6" s="6">
        <v>0</v>
      </c>
      <c r="M6" s="6">
        <v>3.5299999999999998E-2</v>
      </c>
      <c r="N6" s="6">
        <v>4.1000000000000002E-2</v>
      </c>
      <c r="O6" s="6">
        <v>1.4500000000000001E-2</v>
      </c>
      <c r="P6" s="6">
        <v>4.3900000000000002E-2</v>
      </c>
      <c r="Q6" s="6">
        <v>2.3099999999999999E-2</v>
      </c>
      <c r="R6" s="6">
        <v>1.6299999999999999E-2</v>
      </c>
      <c r="S6" s="6">
        <v>3.9100000000000003E-2</v>
      </c>
      <c r="T6" s="6">
        <v>7.2400000000000006E-2</v>
      </c>
      <c r="U6" s="6">
        <v>7.0099999999999996E-2</v>
      </c>
      <c r="V6" s="6">
        <v>0.04</v>
      </c>
      <c r="W6" s="6">
        <v>0.04</v>
      </c>
      <c r="X6" s="6">
        <v>3.7999999999999999E-2</v>
      </c>
      <c r="Y6" s="6">
        <v>0.03</v>
      </c>
      <c r="Z6" s="13">
        <v>3.8100000000000002E-2</v>
      </c>
      <c r="AA6" s="13">
        <f>AA2</f>
        <v>9.1999999999999998E-3</v>
      </c>
      <c r="AB6" s="6">
        <v>3.0959431258511663E-2</v>
      </c>
      <c r="AC6" s="6">
        <v>4.2799999999999998E-2</v>
      </c>
      <c r="AD6" s="6">
        <v>0</v>
      </c>
      <c r="AE6" s="6">
        <v>0</v>
      </c>
      <c r="AF6" s="6">
        <v>0</v>
      </c>
      <c r="AG6" s="6">
        <v>0</v>
      </c>
      <c r="AH6" s="48">
        <v>0</v>
      </c>
      <c r="AI6" s="51">
        <v>0</v>
      </c>
      <c r="AJ6" s="48">
        <v>5.1456144271256575E-2</v>
      </c>
      <c r="AK6" s="54">
        <v>6.9704329389186206E-2</v>
      </c>
      <c r="AL6" s="48">
        <v>0</v>
      </c>
      <c r="AM6" s="56">
        <v>5.7604782222293836E-2</v>
      </c>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row>
    <row r="7" spans="1:287" x14ac:dyDescent="0.2">
      <c r="A7" s="1">
        <v>6</v>
      </c>
      <c r="B7" s="1" t="s">
        <v>8</v>
      </c>
      <c r="C7" s="5">
        <v>6</v>
      </c>
      <c r="D7" s="6">
        <f t="shared" si="0"/>
        <v>7.0588235294117646E-2</v>
      </c>
      <c r="E7" s="6">
        <f t="shared" si="1"/>
        <v>0</v>
      </c>
      <c r="F7" s="6">
        <f t="shared" si="1"/>
        <v>7.3260073260073263E-2</v>
      </c>
      <c r="G7" s="6">
        <v>5.0999999999999997E-2</v>
      </c>
      <c r="H7" s="6">
        <v>1.6E-2</v>
      </c>
      <c r="I7" s="6">
        <v>5.0999999999999997E-2</v>
      </c>
      <c r="J7" s="6">
        <v>0.16719999999999999</v>
      </c>
      <c r="K7" s="6">
        <v>0</v>
      </c>
      <c r="L7" s="6">
        <v>4.8999999999999998E-3</v>
      </c>
      <c r="M7" s="6">
        <v>3.5299999999999998E-2</v>
      </c>
      <c r="N7" s="6">
        <v>4.1000000000000002E-2</v>
      </c>
      <c r="O7" s="6">
        <v>1.4500000000000001E-2</v>
      </c>
      <c r="P7" s="6">
        <v>4.3900000000000002E-2</v>
      </c>
      <c r="Q7" s="6">
        <v>2.3099999999999999E-2</v>
      </c>
      <c r="R7" s="6">
        <v>1.6299999999999999E-2</v>
      </c>
      <c r="S7" s="6">
        <v>3.9100000000000003E-2</v>
      </c>
      <c r="T7" s="6">
        <v>7.2400000000000006E-2</v>
      </c>
      <c r="U7" s="6">
        <v>7.0099999999999996E-2</v>
      </c>
      <c r="V7" s="6">
        <v>0.04</v>
      </c>
      <c r="W7" s="6">
        <v>0.04</v>
      </c>
      <c r="X7" s="6">
        <v>3.7999999999999999E-2</v>
      </c>
      <c r="Y7" s="6">
        <v>0.03</v>
      </c>
      <c r="Z7" s="13">
        <v>3.8100000000000002E-2</v>
      </c>
      <c r="AA7" s="13">
        <f>AA2</f>
        <v>9.1999999999999998E-3</v>
      </c>
      <c r="AB7" s="6">
        <v>3.0959431258511663E-2</v>
      </c>
      <c r="AC7" s="6">
        <v>4.2799999999999998E-2</v>
      </c>
      <c r="AD7" s="6">
        <v>0</v>
      </c>
      <c r="AE7" s="6">
        <v>0</v>
      </c>
      <c r="AF7" s="6">
        <v>0</v>
      </c>
      <c r="AG7" s="6">
        <v>0</v>
      </c>
      <c r="AH7" s="48">
        <v>0</v>
      </c>
      <c r="AI7" s="51">
        <v>0</v>
      </c>
      <c r="AJ7" s="48">
        <v>5.1456144271256575E-2</v>
      </c>
      <c r="AK7" s="54">
        <v>6.9704329389186206E-2</v>
      </c>
      <c r="AL7" s="48">
        <v>0</v>
      </c>
      <c r="AM7" s="56">
        <v>5.7604782222293836E-2</v>
      </c>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row>
    <row r="8" spans="1:287" x14ac:dyDescent="0.2">
      <c r="A8" s="1">
        <v>7</v>
      </c>
      <c r="B8" s="1" t="s">
        <v>9</v>
      </c>
      <c r="C8" s="5">
        <v>2</v>
      </c>
      <c r="D8" s="6">
        <f t="shared" si="0"/>
        <v>4.2492917847025496E-2</v>
      </c>
      <c r="E8" s="6">
        <f t="shared" si="1"/>
        <v>7.3369565217391311E-2</v>
      </c>
      <c r="F8" s="6">
        <f t="shared" si="1"/>
        <v>4.5569620253164557E-2</v>
      </c>
      <c r="G8" s="6">
        <v>5.8000000000000003E-2</v>
      </c>
      <c r="H8" s="6">
        <v>0.1</v>
      </c>
      <c r="I8" s="6">
        <v>2.7E-2</v>
      </c>
      <c r="J8" s="6">
        <v>0.1336</v>
      </c>
      <c r="K8" s="6">
        <v>0</v>
      </c>
      <c r="L8" s="6">
        <v>2.2700000000000001E-2</v>
      </c>
      <c r="M8" s="6">
        <v>5.5800000000000002E-2</v>
      </c>
      <c r="N8" s="6">
        <v>3.7999999999999999E-2</v>
      </c>
      <c r="O8" s="6">
        <v>3.0300000000000001E-2</v>
      </c>
      <c r="P8" s="6">
        <v>4.9500000000000002E-2</v>
      </c>
      <c r="Q8" s="6">
        <v>3.9800000000000002E-2</v>
      </c>
      <c r="R8" s="6">
        <v>4.82E-2</v>
      </c>
      <c r="S8" s="6">
        <v>6.3500000000000001E-2</v>
      </c>
      <c r="T8" s="6">
        <v>3.8E-3</v>
      </c>
      <c r="U8" s="6">
        <v>1.6500000000000001E-2</v>
      </c>
      <c r="V8" s="6">
        <v>0.04</v>
      </c>
      <c r="W8" s="6">
        <v>0.04</v>
      </c>
      <c r="X8" s="6">
        <v>3.7999999999999999E-2</v>
      </c>
      <c r="Y8" s="6">
        <v>0.03</v>
      </c>
      <c r="Z8" s="14">
        <v>4.4699999999999997E-2</v>
      </c>
      <c r="AA8" s="13">
        <v>3.3999999999999998E-3</v>
      </c>
      <c r="AB8" s="6">
        <v>1.8214407079739571E-2</v>
      </c>
      <c r="AC8" s="6">
        <v>1.34E-2</v>
      </c>
      <c r="AD8" s="6">
        <v>0</v>
      </c>
      <c r="AE8" s="6">
        <v>0</v>
      </c>
      <c r="AF8" s="6">
        <v>0</v>
      </c>
      <c r="AG8" s="6">
        <v>0</v>
      </c>
      <c r="AH8" s="48">
        <v>3.2500000000000001E-2</v>
      </c>
      <c r="AI8" s="51">
        <v>1.2200000000000001E-2</v>
      </c>
      <c r="AJ8" s="48">
        <v>5.6659268146827597E-2</v>
      </c>
      <c r="AK8" s="54">
        <v>4.7062726383910444E-2</v>
      </c>
      <c r="AL8" s="48">
        <v>1.9954909432017501E-2</v>
      </c>
      <c r="AM8" s="56">
        <v>7.0405209812433492E-2</v>
      </c>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row>
    <row r="9" spans="1:287" x14ac:dyDescent="0.2">
      <c r="A9" s="1">
        <v>8</v>
      </c>
      <c r="B9" s="1" t="s">
        <v>10</v>
      </c>
      <c r="C9" s="5">
        <v>5</v>
      </c>
      <c r="D9" s="6">
        <f t="shared" si="0"/>
        <v>5.5737704918032788E-2</v>
      </c>
      <c r="E9" s="6">
        <f t="shared" si="1"/>
        <v>7.7639751552795025E-2</v>
      </c>
      <c r="F9" s="6">
        <f t="shared" si="1"/>
        <v>5.1873198847262249E-2</v>
      </c>
      <c r="G9" s="6">
        <v>4.9000000000000002E-2</v>
      </c>
      <c r="H9" s="6">
        <v>7.5999999999999998E-2</v>
      </c>
      <c r="I9" s="6">
        <v>5.0000000000000001E-3</v>
      </c>
      <c r="J9" s="6">
        <v>0.12559999999999999</v>
      </c>
      <c r="K9" s="6">
        <v>0</v>
      </c>
      <c r="L9" s="6">
        <v>1.06E-2</v>
      </c>
      <c r="M9" s="6">
        <v>4.6699999999999998E-2</v>
      </c>
      <c r="N9" s="6">
        <v>4.0599999999999997E-2</v>
      </c>
      <c r="O9" s="6">
        <v>3.1199999999999999E-2</v>
      </c>
      <c r="P9" s="6">
        <v>5.0999999999999997E-2</v>
      </c>
      <c r="Q9" s="6">
        <v>3.9600000000000003E-2</v>
      </c>
      <c r="R9" s="6">
        <v>3.9800000000000002E-2</v>
      </c>
      <c r="S9" s="6">
        <v>5.3199999999999997E-2</v>
      </c>
      <c r="T9" s="6">
        <v>7.7399999999999997E-2</v>
      </c>
      <c r="U9" s="6">
        <v>8.8000000000000005E-3</v>
      </c>
      <c r="V9" s="6">
        <v>0.04</v>
      </c>
      <c r="W9" s="6">
        <v>0.04</v>
      </c>
      <c r="X9" s="6">
        <v>3.7999999999999999E-2</v>
      </c>
      <c r="Y9" s="6">
        <v>0.03</v>
      </c>
      <c r="Z9" s="14">
        <v>4.7100000000000003E-2</v>
      </c>
      <c r="AA9" s="13">
        <f>AA4</f>
        <v>6.4000000000000003E-3</v>
      </c>
      <c r="AB9" s="6">
        <v>2.681992337164751E-2</v>
      </c>
      <c r="AC9" s="6">
        <v>1.37E-2</v>
      </c>
      <c r="AD9" s="6">
        <v>0</v>
      </c>
      <c r="AE9" s="6">
        <v>0</v>
      </c>
      <c r="AF9" s="6">
        <v>0</v>
      </c>
      <c r="AG9" s="6">
        <v>0</v>
      </c>
      <c r="AH9" s="48">
        <v>2.0899999999999998E-2</v>
      </c>
      <c r="AI9" s="51">
        <v>5.0500000000000003E-2</v>
      </c>
      <c r="AJ9" s="48">
        <v>3.0892448512585814E-2</v>
      </c>
      <c r="AK9" s="54">
        <v>7.2142064372918979E-2</v>
      </c>
      <c r="AL9" s="48">
        <v>0</v>
      </c>
      <c r="AM9" s="56">
        <v>9.1097308488612833E-2</v>
      </c>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row>
    <row r="10" spans="1:287" x14ac:dyDescent="0.2">
      <c r="A10" s="1">
        <v>9</v>
      </c>
      <c r="B10" s="1" t="s">
        <v>11</v>
      </c>
      <c r="C10" s="5">
        <v>1</v>
      </c>
      <c r="D10" s="6">
        <f t="shared" si="0"/>
        <v>5.5776892430278883E-2</v>
      </c>
      <c r="E10" s="6">
        <f t="shared" si="1"/>
        <v>9.8113207547169817E-2</v>
      </c>
      <c r="F10" s="6">
        <f t="shared" si="1"/>
        <v>2.7491408934707903E-2</v>
      </c>
      <c r="G10" s="6">
        <v>7.3999999999999996E-2</v>
      </c>
      <c r="H10" s="6">
        <v>0.1</v>
      </c>
      <c r="I10" s="6">
        <v>0</v>
      </c>
      <c r="J10" s="6">
        <v>0.1105</v>
      </c>
      <c r="K10" s="6">
        <v>0.34499999999999997</v>
      </c>
      <c r="L10" s="6">
        <v>3.0700000000000002E-2</v>
      </c>
      <c r="M10" s="6">
        <v>5.3800000000000001E-2</v>
      </c>
      <c r="N10" s="6">
        <v>3.2000000000000001E-2</v>
      </c>
      <c r="O10" s="6">
        <v>3.5299999999999998E-2</v>
      </c>
      <c r="P10" s="6">
        <v>4.58E-2</v>
      </c>
      <c r="Q10" s="6">
        <v>4.3499999999999997E-2</v>
      </c>
      <c r="R10" s="6">
        <v>2.9499999999999998E-2</v>
      </c>
      <c r="S10" s="6">
        <v>6.5500000000000003E-2</v>
      </c>
      <c r="T10" s="6">
        <v>0</v>
      </c>
      <c r="U10" s="6">
        <v>5.28E-2</v>
      </c>
      <c r="V10" s="6">
        <v>0.04</v>
      </c>
      <c r="W10" s="6">
        <v>0.04</v>
      </c>
      <c r="X10" s="6">
        <v>3.7999999999999999E-2</v>
      </c>
      <c r="Y10" s="6">
        <v>0.03</v>
      </c>
      <c r="Z10" s="14">
        <v>4.5699999999999998E-2</v>
      </c>
      <c r="AA10" s="13">
        <f>AA3</f>
        <v>1.55E-2</v>
      </c>
      <c r="AB10" s="6">
        <v>1.7468996989205822E-2</v>
      </c>
      <c r="AC10" s="6">
        <v>1.37E-2</v>
      </c>
      <c r="AD10" s="6">
        <v>0</v>
      </c>
      <c r="AE10" s="6">
        <v>0</v>
      </c>
      <c r="AF10" s="6">
        <v>0</v>
      </c>
      <c r="AG10" s="6">
        <v>0</v>
      </c>
      <c r="AH10" s="48">
        <v>1.9900000000000001E-2</v>
      </c>
      <c r="AI10" s="51">
        <v>5.5199999999999999E-2</v>
      </c>
      <c r="AJ10" s="48">
        <v>4.7329208436670982E-2</v>
      </c>
      <c r="AK10" s="54">
        <v>8.397270202741329E-3</v>
      </c>
      <c r="AL10" s="48">
        <v>8.4566502577390276E-2</v>
      </c>
      <c r="AM10" s="56">
        <v>0.11130655329355441</v>
      </c>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row>
    <row r="11" spans="1:287" x14ac:dyDescent="0.2">
      <c r="A11" s="1">
        <v>10</v>
      </c>
      <c r="B11" s="1" t="s">
        <v>12</v>
      </c>
      <c r="C11" s="5">
        <v>3</v>
      </c>
      <c r="D11" s="6">
        <f t="shared" si="0"/>
        <v>4.4041450777202069E-2</v>
      </c>
      <c r="E11" s="6">
        <f t="shared" si="1"/>
        <v>6.9478908188585611E-2</v>
      </c>
      <c r="F11" s="6">
        <f t="shared" si="1"/>
        <v>6.2645011600928072E-2</v>
      </c>
      <c r="G11" s="6">
        <v>7.1999999999999995E-2</v>
      </c>
      <c r="H11" s="6">
        <v>8.7999999999999995E-2</v>
      </c>
      <c r="I11" s="6">
        <v>2.3E-2</v>
      </c>
      <c r="J11" s="6">
        <v>0.1227</v>
      </c>
      <c r="K11" s="6">
        <v>0</v>
      </c>
      <c r="L11" s="6">
        <v>3.0099999999999998E-2</v>
      </c>
      <c r="M11" s="6">
        <v>6.6500000000000004E-2</v>
      </c>
      <c r="N11" s="6">
        <v>3.8600000000000002E-2</v>
      </c>
      <c r="O11" s="6">
        <v>4.1399999999999999E-2</v>
      </c>
      <c r="P11" s="6">
        <v>5.21E-2</v>
      </c>
      <c r="Q11" s="6">
        <v>5.3499999999999999E-2</v>
      </c>
      <c r="R11" s="6">
        <v>5.1999999999999998E-2</v>
      </c>
      <c r="S11" s="6">
        <v>5.8799999999999998E-2</v>
      </c>
      <c r="T11" s="6">
        <v>0</v>
      </c>
      <c r="U11" s="6">
        <v>5.8700000000000002E-2</v>
      </c>
      <c r="V11" s="6">
        <v>0.04</v>
      </c>
      <c r="W11" s="6">
        <v>0.04</v>
      </c>
      <c r="X11" s="6">
        <v>3.7999999999999999E-2</v>
      </c>
      <c r="Y11" s="6">
        <v>0.03</v>
      </c>
      <c r="Z11" s="14">
        <v>3.5200000000000002E-2</v>
      </c>
      <c r="AA11" s="13">
        <v>1.9E-2</v>
      </c>
      <c r="AB11" s="6">
        <v>1.5686274509803921E-2</v>
      </c>
      <c r="AC11" s="6">
        <v>1.35E-2</v>
      </c>
      <c r="AD11" s="6">
        <v>0</v>
      </c>
      <c r="AE11" s="6">
        <v>0</v>
      </c>
      <c r="AF11" s="6">
        <v>0</v>
      </c>
      <c r="AG11" s="6">
        <v>0</v>
      </c>
      <c r="AH11" s="48">
        <v>3.8E-3</v>
      </c>
      <c r="AI11" s="51">
        <v>2.3699999999999999E-2</v>
      </c>
      <c r="AJ11" s="48">
        <v>9.6385542168674704E-2</v>
      </c>
      <c r="AK11" s="54">
        <v>1.0143702451394759E-2</v>
      </c>
      <c r="AL11" s="48">
        <v>3.0962343096234309E-2</v>
      </c>
      <c r="AM11" s="56">
        <v>0.10064935064935066</v>
      </c>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row>
    <row r="12" spans="1:287" x14ac:dyDescent="0.2">
      <c r="A12" s="1">
        <v>11</v>
      </c>
      <c r="B12" s="1" t="s">
        <v>13</v>
      </c>
      <c r="C12" s="5">
        <v>4</v>
      </c>
      <c r="D12" s="6">
        <f t="shared" si="0"/>
        <v>5.3097345132743362E-2</v>
      </c>
      <c r="E12" s="6">
        <f t="shared" si="1"/>
        <v>7.8431372549019607E-2</v>
      </c>
      <c r="F12" s="6">
        <f t="shared" si="1"/>
        <v>8.3116883116883117E-2</v>
      </c>
      <c r="G12" s="6">
        <v>5.8000000000000003E-2</v>
      </c>
      <c r="H12" s="6">
        <v>9.8000000000000004E-2</v>
      </c>
      <c r="I12" s="6">
        <v>4.5999999999999999E-2</v>
      </c>
      <c r="J12" s="6">
        <v>6.5199999999999994E-2</v>
      </c>
      <c r="K12" s="6">
        <v>0</v>
      </c>
      <c r="L12" s="6">
        <v>0</v>
      </c>
      <c r="M12" s="6">
        <v>5.3100000000000001E-2</v>
      </c>
      <c r="N12" s="6">
        <v>3.0200000000000001E-2</v>
      </c>
      <c r="O12" s="6">
        <v>2.24E-2</v>
      </c>
      <c r="P12" s="6">
        <v>3.5200000000000002E-2</v>
      </c>
      <c r="Q12" s="6">
        <v>5.6399999999999999E-2</v>
      </c>
      <c r="R12" s="6">
        <v>3.7600000000000001E-2</v>
      </c>
      <c r="S12" s="6">
        <v>5.8700000000000002E-2</v>
      </c>
      <c r="T12" s="6">
        <v>5.4399999999999997E-2</v>
      </c>
      <c r="U12" s="6">
        <v>6.3700000000000007E-2</v>
      </c>
      <c r="V12" s="6">
        <v>0.04</v>
      </c>
      <c r="W12" s="6">
        <v>0.04</v>
      </c>
      <c r="X12" s="6">
        <v>3.7999999999999999E-2</v>
      </c>
      <c r="Y12" s="6">
        <v>0.03</v>
      </c>
      <c r="Z12" s="14">
        <v>4.3499999999999997E-2</v>
      </c>
      <c r="AA12" s="13">
        <v>7.4999999999999997E-3</v>
      </c>
      <c r="AB12" s="6">
        <v>2.7923177469481041E-2</v>
      </c>
      <c r="AC12" s="6">
        <v>1.34E-2</v>
      </c>
      <c r="AD12" s="6">
        <v>0</v>
      </c>
      <c r="AE12" s="6">
        <v>0</v>
      </c>
      <c r="AF12" s="6">
        <v>0</v>
      </c>
      <c r="AG12" s="6">
        <v>0</v>
      </c>
      <c r="AH12" s="48">
        <v>1.5299999999999999E-2</v>
      </c>
      <c r="AI12" s="51">
        <v>5.1900000000000002E-2</v>
      </c>
      <c r="AJ12" s="48">
        <v>3.9137368650160223E-2</v>
      </c>
      <c r="AK12" s="54">
        <v>5.9648472366441149E-2</v>
      </c>
      <c r="AL12" s="48">
        <v>0</v>
      </c>
      <c r="AM12" s="56">
        <v>0.12242492419094622</v>
      </c>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c r="KA12" s="48"/>
    </row>
    <row r="13" spans="1:287" x14ac:dyDescent="0.2">
      <c r="A13" s="1">
        <v>12</v>
      </c>
      <c r="B13" s="1" t="s">
        <v>14</v>
      </c>
      <c r="C13" s="5">
        <v>3</v>
      </c>
      <c r="D13" s="6">
        <f t="shared" si="0"/>
        <v>4.4041450777202069E-2</v>
      </c>
      <c r="E13" s="6">
        <f t="shared" si="1"/>
        <v>6.9478908188585611E-2</v>
      </c>
      <c r="F13" s="6">
        <f t="shared" si="1"/>
        <v>6.2645011600928072E-2</v>
      </c>
      <c r="G13" s="6">
        <v>7.1999999999999995E-2</v>
      </c>
      <c r="H13" s="6">
        <v>8.7999999999999995E-2</v>
      </c>
      <c r="I13" s="6">
        <v>2.3E-2</v>
      </c>
      <c r="J13" s="6">
        <v>0.1227</v>
      </c>
      <c r="K13" s="6">
        <v>0</v>
      </c>
      <c r="L13" s="6">
        <v>3.0099999999999998E-2</v>
      </c>
      <c r="M13" s="6">
        <v>6.6500000000000004E-2</v>
      </c>
      <c r="N13" s="6">
        <v>3.8600000000000002E-2</v>
      </c>
      <c r="O13" s="6">
        <v>4.1399999999999999E-2</v>
      </c>
      <c r="P13" s="6">
        <v>5.21E-2</v>
      </c>
      <c r="Q13" s="6">
        <v>5.3499999999999999E-2</v>
      </c>
      <c r="R13" s="6">
        <v>5.1999999999999998E-2</v>
      </c>
      <c r="S13" s="6">
        <v>5.8799999999999998E-2</v>
      </c>
      <c r="T13" s="6">
        <v>0</v>
      </c>
      <c r="U13" s="6">
        <v>5.8700000000000002E-2</v>
      </c>
      <c r="V13" s="6">
        <v>0.04</v>
      </c>
      <c r="W13" s="6">
        <v>0.04</v>
      </c>
      <c r="X13" s="6">
        <v>3.7999999999999999E-2</v>
      </c>
      <c r="Y13" s="6">
        <v>0.03</v>
      </c>
      <c r="Z13" s="14">
        <v>3.5200000000000002E-2</v>
      </c>
      <c r="AA13" s="13">
        <f>AA11</f>
        <v>1.9E-2</v>
      </c>
      <c r="AB13" s="6">
        <v>1.5686274509803921E-2</v>
      </c>
      <c r="AC13" s="6">
        <v>1.35E-2</v>
      </c>
      <c r="AD13" s="6">
        <v>0</v>
      </c>
      <c r="AE13" s="6">
        <v>0</v>
      </c>
      <c r="AF13" s="6">
        <v>0</v>
      </c>
      <c r="AG13" s="6">
        <v>0</v>
      </c>
      <c r="AH13" s="48">
        <v>3.8E-3</v>
      </c>
      <c r="AI13" s="51">
        <v>2.3699999999999999E-2</v>
      </c>
      <c r="AJ13" s="48">
        <v>9.6385542168674704E-2</v>
      </c>
      <c r="AK13" s="54">
        <v>1.0143702451394759E-2</v>
      </c>
      <c r="AL13" s="48">
        <v>3.0962343096234309E-2</v>
      </c>
      <c r="AM13" s="56">
        <v>0.10064935064935066</v>
      </c>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c r="JU13" s="48"/>
      <c r="JV13" s="48"/>
      <c r="JW13" s="48"/>
      <c r="JX13" s="48"/>
      <c r="JY13" s="48"/>
      <c r="JZ13" s="48"/>
      <c r="KA13" s="48"/>
    </row>
    <row r="14" spans="1:287" x14ac:dyDescent="0.2">
      <c r="A14" s="1">
        <v>13</v>
      </c>
      <c r="B14" s="1" t="s">
        <v>15</v>
      </c>
      <c r="C14" s="5">
        <v>4</v>
      </c>
      <c r="D14" s="6">
        <f t="shared" si="0"/>
        <v>5.6250000000000001E-2</v>
      </c>
      <c r="E14" s="6">
        <f t="shared" si="1"/>
        <v>8.5798816568047331E-2</v>
      </c>
      <c r="F14" s="6">
        <f t="shared" si="1"/>
        <v>4.632152588555858E-2</v>
      </c>
      <c r="G14" s="6">
        <v>9.0999999999999998E-2</v>
      </c>
      <c r="H14" s="6">
        <v>8.4000000000000005E-2</v>
      </c>
      <c r="I14" s="6">
        <v>1.0999999999999999E-2</v>
      </c>
      <c r="J14" s="6">
        <v>0.1285</v>
      </c>
      <c r="K14" s="6">
        <v>0</v>
      </c>
      <c r="L14" s="6">
        <v>2.2499999999999999E-2</v>
      </c>
      <c r="M14" s="6">
        <v>5.3100000000000001E-2</v>
      </c>
      <c r="N14" s="6">
        <v>3.0200000000000001E-2</v>
      </c>
      <c r="O14" s="6">
        <v>2.24E-2</v>
      </c>
      <c r="P14" s="6">
        <v>3.5200000000000002E-2</v>
      </c>
      <c r="Q14" s="6">
        <v>5.6399999999999999E-2</v>
      </c>
      <c r="R14" s="6">
        <v>3.7600000000000001E-2</v>
      </c>
      <c r="S14" s="6">
        <v>5.8700000000000002E-2</v>
      </c>
      <c r="T14" s="6">
        <v>5.4399999999999997E-2</v>
      </c>
      <c r="U14" s="6">
        <v>6.3700000000000007E-2</v>
      </c>
      <c r="V14" s="6">
        <v>0.04</v>
      </c>
      <c r="W14" s="6">
        <v>0.04</v>
      </c>
      <c r="X14" s="6">
        <v>3.7999999999999999E-2</v>
      </c>
      <c r="Y14" s="6">
        <v>0.03</v>
      </c>
      <c r="Z14" s="14">
        <v>4.3499999999999997E-2</v>
      </c>
      <c r="AA14" s="13">
        <f>AA12</f>
        <v>7.4999999999999997E-3</v>
      </c>
      <c r="AB14" s="6">
        <v>2.7923177469481041E-2</v>
      </c>
      <c r="AC14" s="6">
        <v>1.34E-2</v>
      </c>
      <c r="AD14" s="6">
        <v>0</v>
      </c>
      <c r="AE14" s="6">
        <v>0</v>
      </c>
      <c r="AF14" s="6">
        <v>0</v>
      </c>
      <c r="AG14" s="6">
        <v>0</v>
      </c>
      <c r="AH14" s="48">
        <v>1.5299999999999999E-2</v>
      </c>
      <c r="AI14" s="51">
        <v>5.1900000000000002E-2</v>
      </c>
      <c r="AJ14" s="48">
        <v>3.9137368650160223E-2</v>
      </c>
      <c r="AK14" s="54">
        <v>5.9648472366441149E-2</v>
      </c>
      <c r="AL14" s="48">
        <v>0</v>
      </c>
      <c r="AM14" s="56">
        <v>0.12242492419094622</v>
      </c>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48"/>
      <c r="JP14" s="48"/>
      <c r="JQ14" s="48"/>
      <c r="JR14" s="48"/>
      <c r="JS14" s="48"/>
      <c r="JT14" s="48"/>
      <c r="JU14" s="48"/>
      <c r="JV14" s="48"/>
      <c r="JW14" s="48"/>
      <c r="JX14" s="48"/>
      <c r="JY14" s="48"/>
      <c r="JZ14" s="48"/>
      <c r="KA14" s="48"/>
    </row>
    <row r="15" spans="1:287" x14ac:dyDescent="0.2">
      <c r="A15" s="1">
        <v>14</v>
      </c>
      <c r="B15" s="1" t="s">
        <v>16</v>
      </c>
      <c r="C15" s="5">
        <v>2</v>
      </c>
      <c r="D15" s="6">
        <f t="shared" si="0"/>
        <v>4.2492917847025496E-2</v>
      </c>
      <c r="E15" s="6">
        <f t="shared" si="1"/>
        <v>7.3369565217391311E-2</v>
      </c>
      <c r="F15" s="6">
        <f t="shared" si="1"/>
        <v>4.5569620253164557E-2</v>
      </c>
      <c r="G15" s="6">
        <v>5.8000000000000003E-2</v>
      </c>
      <c r="H15" s="6">
        <v>0.1</v>
      </c>
      <c r="I15" s="6">
        <v>2.7E-2</v>
      </c>
      <c r="J15" s="6">
        <v>0.1336</v>
      </c>
      <c r="K15" s="6">
        <v>0</v>
      </c>
      <c r="L15" s="6">
        <v>2.2700000000000001E-2</v>
      </c>
      <c r="M15" s="6">
        <v>5.5800000000000002E-2</v>
      </c>
      <c r="N15" s="6">
        <v>3.7999999999999999E-2</v>
      </c>
      <c r="O15" s="6">
        <v>3.0300000000000001E-2</v>
      </c>
      <c r="P15" s="6">
        <v>4.9500000000000002E-2</v>
      </c>
      <c r="Q15" s="6">
        <v>3.9800000000000002E-2</v>
      </c>
      <c r="R15" s="6">
        <v>4.82E-2</v>
      </c>
      <c r="S15" s="6">
        <v>6.3500000000000001E-2</v>
      </c>
      <c r="T15" s="6">
        <v>3.8E-3</v>
      </c>
      <c r="U15" s="6">
        <v>1.6500000000000001E-2</v>
      </c>
      <c r="V15" s="6">
        <v>0.04</v>
      </c>
      <c r="W15" s="6">
        <v>0.04</v>
      </c>
      <c r="X15" s="6">
        <v>3.7999999999999999E-2</v>
      </c>
      <c r="Y15" s="6">
        <v>0.03</v>
      </c>
      <c r="Z15" s="14">
        <v>4.4699999999999997E-2</v>
      </c>
      <c r="AA15" s="13">
        <f>AA8</f>
        <v>3.3999999999999998E-3</v>
      </c>
      <c r="AB15" s="6">
        <v>1.8214407079739571E-2</v>
      </c>
      <c r="AC15" s="6">
        <v>1.34E-2</v>
      </c>
      <c r="AD15" s="6">
        <v>0</v>
      </c>
      <c r="AE15" s="6">
        <v>0</v>
      </c>
      <c r="AF15" s="6">
        <v>0</v>
      </c>
      <c r="AG15" s="6">
        <v>0</v>
      </c>
      <c r="AH15" s="48">
        <v>3.2500000000000001E-2</v>
      </c>
      <c r="AI15" s="51">
        <v>1.2200000000000001E-2</v>
      </c>
      <c r="AJ15" s="48">
        <v>5.6659268146827597E-2</v>
      </c>
      <c r="AK15" s="54">
        <v>4.7062726383910444E-2</v>
      </c>
      <c r="AL15" s="48">
        <v>1.9954909432017501E-2</v>
      </c>
      <c r="AM15" s="56">
        <v>7.0405209812433492E-2</v>
      </c>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c r="IW15" s="48"/>
      <c r="IX15" s="48"/>
      <c r="IY15" s="48"/>
      <c r="IZ15" s="48"/>
      <c r="JA15" s="48"/>
      <c r="JB15" s="48"/>
      <c r="JC15" s="48"/>
      <c r="JD15" s="48"/>
      <c r="JE15" s="48"/>
      <c r="JF15" s="48"/>
      <c r="JG15" s="48"/>
      <c r="JH15" s="48"/>
      <c r="JI15" s="48"/>
      <c r="JJ15" s="48"/>
      <c r="JK15" s="48"/>
      <c r="JL15" s="48"/>
      <c r="JM15" s="48"/>
      <c r="JN15" s="48"/>
      <c r="JO15" s="48"/>
      <c r="JP15" s="48"/>
      <c r="JQ15" s="48"/>
      <c r="JR15" s="48"/>
      <c r="JS15" s="48"/>
      <c r="JT15" s="48"/>
      <c r="JU15" s="48"/>
      <c r="JV15" s="48"/>
      <c r="JW15" s="48"/>
      <c r="JX15" s="48"/>
      <c r="JY15" s="48"/>
      <c r="JZ15" s="48"/>
      <c r="KA15" s="48"/>
    </row>
    <row r="16" spans="1:287" x14ac:dyDescent="0.2">
      <c r="A16" s="1">
        <v>15</v>
      </c>
      <c r="B16" s="1" t="s">
        <v>17</v>
      </c>
      <c r="C16" s="5">
        <v>4</v>
      </c>
      <c r="D16" s="6">
        <f t="shared" si="0"/>
        <v>5.6250000000000001E-2</v>
      </c>
      <c r="E16" s="6">
        <f t="shared" si="1"/>
        <v>8.5798816568047331E-2</v>
      </c>
      <c r="F16" s="6">
        <f t="shared" si="1"/>
        <v>4.632152588555858E-2</v>
      </c>
      <c r="G16" s="6">
        <v>9.0999999999999998E-2</v>
      </c>
      <c r="H16" s="6">
        <v>8.4000000000000005E-2</v>
      </c>
      <c r="I16" s="6">
        <v>1.0999999999999999E-2</v>
      </c>
      <c r="J16" s="6">
        <v>0.1285</v>
      </c>
      <c r="K16" s="6">
        <v>0</v>
      </c>
      <c r="L16" s="6">
        <v>2.2499999999999999E-2</v>
      </c>
      <c r="M16" s="6">
        <v>5.3100000000000001E-2</v>
      </c>
      <c r="N16" s="6">
        <v>3.0200000000000001E-2</v>
      </c>
      <c r="O16" s="6">
        <v>2.24E-2</v>
      </c>
      <c r="P16" s="6">
        <v>3.5200000000000002E-2</v>
      </c>
      <c r="Q16" s="6">
        <v>5.6399999999999999E-2</v>
      </c>
      <c r="R16" s="6">
        <v>3.7600000000000001E-2</v>
      </c>
      <c r="S16" s="6">
        <v>5.8700000000000002E-2</v>
      </c>
      <c r="T16" s="6">
        <v>5.4399999999999997E-2</v>
      </c>
      <c r="U16" s="6">
        <v>6.3700000000000007E-2</v>
      </c>
      <c r="V16" s="6">
        <v>0.04</v>
      </c>
      <c r="W16" s="6">
        <v>0.04</v>
      </c>
      <c r="X16" s="6">
        <v>3.7999999999999999E-2</v>
      </c>
      <c r="Y16" s="6">
        <v>0.03</v>
      </c>
      <c r="Z16" s="14">
        <v>4.3499999999999997E-2</v>
      </c>
      <c r="AA16" s="13">
        <f>AA12</f>
        <v>7.4999999999999997E-3</v>
      </c>
      <c r="AB16" s="6">
        <v>2.7923177469481041E-2</v>
      </c>
      <c r="AC16" s="6">
        <v>1.34E-2</v>
      </c>
      <c r="AD16" s="6">
        <v>0</v>
      </c>
      <c r="AE16" s="6">
        <v>0</v>
      </c>
      <c r="AF16" s="6">
        <v>0</v>
      </c>
      <c r="AG16" s="6">
        <v>0</v>
      </c>
      <c r="AH16" s="48">
        <v>1.5299999999999999E-2</v>
      </c>
      <c r="AI16" s="51">
        <v>5.1900000000000002E-2</v>
      </c>
      <c r="AJ16" s="48">
        <v>3.9137368650160223E-2</v>
      </c>
      <c r="AK16" s="54">
        <v>5.9648472366441149E-2</v>
      </c>
      <c r="AL16" s="48">
        <v>0</v>
      </c>
      <c r="AM16" s="56">
        <v>0.12242492419094622</v>
      </c>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c r="IW16" s="48"/>
      <c r="IX16" s="48"/>
      <c r="IY16" s="48"/>
      <c r="IZ16" s="48"/>
      <c r="JA16" s="48"/>
      <c r="JB16" s="48"/>
      <c r="JC16" s="48"/>
      <c r="JD16" s="48"/>
      <c r="JE16" s="48"/>
      <c r="JF16" s="48"/>
      <c r="JG16" s="48"/>
      <c r="JH16" s="48"/>
      <c r="JI16" s="48"/>
      <c r="JJ16" s="48"/>
      <c r="JK16" s="48"/>
      <c r="JL16" s="48"/>
      <c r="JM16" s="48"/>
      <c r="JN16" s="48"/>
      <c r="JO16" s="48"/>
      <c r="JP16" s="48"/>
      <c r="JQ16" s="48"/>
      <c r="JR16" s="48"/>
      <c r="JS16" s="48"/>
      <c r="JT16" s="48"/>
      <c r="JU16" s="48"/>
      <c r="JV16" s="48"/>
      <c r="JW16" s="48"/>
      <c r="JX16" s="48"/>
      <c r="JY16" s="48"/>
      <c r="JZ16" s="48"/>
      <c r="KA16" s="48"/>
    </row>
    <row r="17" spans="1:287" x14ac:dyDescent="0.2">
      <c r="A17" s="1">
        <v>16</v>
      </c>
      <c r="B17" s="1" t="s">
        <v>18</v>
      </c>
      <c r="C17" s="5">
        <v>1</v>
      </c>
      <c r="D17" s="6">
        <f t="shared" si="0"/>
        <v>7.4175824175824176E-2</v>
      </c>
      <c r="E17" s="6">
        <f t="shared" si="1"/>
        <v>7.6726342710997444E-2</v>
      </c>
      <c r="F17" s="6">
        <f t="shared" si="1"/>
        <v>5.2256532066508314E-2</v>
      </c>
      <c r="G17" s="6">
        <v>8.4000000000000005E-2</v>
      </c>
      <c r="H17" s="6">
        <v>9.8000000000000004E-2</v>
      </c>
      <c r="I17" s="6">
        <v>2.3E-2</v>
      </c>
      <c r="J17" s="6">
        <v>8.5300000000000001E-2</v>
      </c>
      <c r="K17" s="6">
        <v>0</v>
      </c>
      <c r="L17" s="6">
        <v>0</v>
      </c>
      <c r="M17" s="6">
        <v>0</v>
      </c>
      <c r="N17" s="6">
        <v>1.11E-2</v>
      </c>
      <c r="O17" s="6">
        <v>3.5299999999999998E-2</v>
      </c>
      <c r="P17" s="6">
        <v>4.58E-2</v>
      </c>
      <c r="Q17" s="6">
        <v>4.3499999999999997E-2</v>
      </c>
      <c r="R17" s="6">
        <v>2.9499999999999998E-2</v>
      </c>
      <c r="S17" s="6">
        <v>6.5500000000000003E-2</v>
      </c>
      <c r="T17" s="6">
        <v>0</v>
      </c>
      <c r="U17" s="6">
        <v>5.28E-2</v>
      </c>
      <c r="V17" s="6">
        <v>0.04</v>
      </c>
      <c r="W17" s="6">
        <v>0.04</v>
      </c>
      <c r="X17" s="6">
        <v>3.7999999999999999E-2</v>
      </c>
      <c r="Y17" s="6">
        <v>0.03</v>
      </c>
      <c r="Z17" s="14">
        <v>4.5699999999999998E-2</v>
      </c>
      <c r="AA17" s="13">
        <f>AA3</f>
        <v>1.55E-2</v>
      </c>
      <c r="AB17" s="6">
        <v>1.7468996989205822E-2</v>
      </c>
      <c r="AC17" s="6">
        <v>1.37E-2</v>
      </c>
      <c r="AD17" s="6">
        <v>0</v>
      </c>
      <c r="AE17" s="6">
        <v>0</v>
      </c>
      <c r="AF17" s="6">
        <v>0</v>
      </c>
      <c r="AG17" s="6">
        <v>0</v>
      </c>
      <c r="AH17" s="48">
        <v>1.9900000000000001E-2</v>
      </c>
      <c r="AI17" s="51">
        <v>5.5199999999999999E-2</v>
      </c>
      <c r="AJ17" s="48">
        <v>4.7329208436670982E-2</v>
      </c>
      <c r="AK17" s="54">
        <v>8.397270202741329E-3</v>
      </c>
      <c r="AL17" s="48">
        <v>8.4566502577390276E-2</v>
      </c>
      <c r="AM17" s="56">
        <v>0.11130655329355441</v>
      </c>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c r="JX17" s="48"/>
      <c r="JY17" s="48"/>
      <c r="JZ17" s="48"/>
      <c r="KA17" s="48"/>
    </row>
    <row r="18" spans="1:287" x14ac:dyDescent="0.2">
      <c r="A18" s="1">
        <v>17</v>
      </c>
      <c r="B18" s="1" t="s">
        <v>19</v>
      </c>
      <c r="C18" s="5">
        <v>6</v>
      </c>
      <c r="D18" s="6">
        <f t="shared" si="0"/>
        <v>6.6878980891719744E-2</v>
      </c>
      <c r="E18" s="6">
        <f t="shared" si="1"/>
        <v>5.6716417910447764E-2</v>
      </c>
      <c r="F18" s="6">
        <f t="shared" si="1"/>
        <v>8.4745762711864403E-2</v>
      </c>
      <c r="G18" s="6">
        <v>4.2000000000000003E-2</v>
      </c>
      <c r="H18" s="6">
        <v>3.7999999999999999E-2</v>
      </c>
      <c r="I18" s="6">
        <v>5.0000000000000001E-3</v>
      </c>
      <c r="J18" s="6">
        <v>0.16550000000000001</v>
      </c>
      <c r="K18" s="6">
        <v>0</v>
      </c>
      <c r="L18" s="6">
        <v>0</v>
      </c>
      <c r="M18" s="6">
        <v>0</v>
      </c>
      <c r="N18" s="6">
        <v>0</v>
      </c>
      <c r="O18" s="6">
        <v>0</v>
      </c>
      <c r="P18" s="6">
        <v>4.7999999999999996E-3</v>
      </c>
      <c r="Q18" s="6">
        <v>2.3099999999999999E-2</v>
      </c>
      <c r="R18" s="6">
        <v>1.6299999999999999E-2</v>
      </c>
      <c r="S18" s="6">
        <v>3.9100000000000003E-2</v>
      </c>
      <c r="T18" s="6">
        <v>7.2400000000000006E-2</v>
      </c>
      <c r="U18" s="6">
        <v>7.0099999999999996E-2</v>
      </c>
      <c r="V18" s="6">
        <v>0.04</v>
      </c>
      <c r="W18" s="6">
        <v>0.04</v>
      </c>
      <c r="X18" s="6">
        <v>3.7999999999999999E-2</v>
      </c>
      <c r="Y18" s="6">
        <v>0.03</v>
      </c>
      <c r="Z18" s="13">
        <v>3.8100000000000002E-2</v>
      </c>
      <c r="AA18" s="13">
        <f>AA2</f>
        <v>9.1999999999999998E-3</v>
      </c>
      <c r="AB18" s="6">
        <v>3.0959431258511663E-2</v>
      </c>
      <c r="AC18" s="6">
        <v>4.2799999999999998E-2</v>
      </c>
      <c r="AD18" s="6">
        <v>0</v>
      </c>
      <c r="AE18" s="6">
        <v>0</v>
      </c>
      <c r="AF18" s="6">
        <v>0</v>
      </c>
      <c r="AG18" s="6">
        <v>0</v>
      </c>
      <c r="AH18" s="48">
        <v>0</v>
      </c>
      <c r="AI18" s="51">
        <v>0</v>
      </c>
      <c r="AJ18" s="48">
        <v>5.1456144271256575E-2</v>
      </c>
      <c r="AK18" s="54">
        <v>6.9704329389186206E-2</v>
      </c>
      <c r="AL18" s="48">
        <v>0</v>
      </c>
      <c r="AM18" s="56">
        <v>5.7604782222293836E-2</v>
      </c>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c r="JX18" s="48"/>
      <c r="JY18" s="48"/>
      <c r="JZ18" s="48"/>
      <c r="KA18" s="48"/>
    </row>
    <row r="19" spans="1:287" x14ac:dyDescent="0.2">
      <c r="A19" s="1">
        <v>18</v>
      </c>
      <c r="B19" s="1" t="s">
        <v>20</v>
      </c>
      <c r="C19" s="5">
        <v>3</v>
      </c>
      <c r="D19" s="6">
        <f t="shared" si="0"/>
        <v>4.4041450777202069E-2</v>
      </c>
      <c r="E19" s="6">
        <f t="shared" si="1"/>
        <v>6.9478908188585611E-2</v>
      </c>
      <c r="F19" s="6">
        <f t="shared" si="1"/>
        <v>6.2645011600928072E-2</v>
      </c>
      <c r="G19" s="6">
        <v>7.1999999999999995E-2</v>
      </c>
      <c r="H19" s="6">
        <v>8.7999999999999995E-2</v>
      </c>
      <c r="I19" s="6">
        <v>2.3E-2</v>
      </c>
      <c r="J19" s="6">
        <v>0.1227</v>
      </c>
      <c r="K19" s="6">
        <v>0</v>
      </c>
      <c r="L19" s="6">
        <v>3.0099999999999998E-2</v>
      </c>
      <c r="M19" s="6">
        <v>6.6500000000000004E-2</v>
      </c>
      <c r="N19" s="6">
        <v>3.8600000000000002E-2</v>
      </c>
      <c r="O19" s="6">
        <v>4.1399999999999999E-2</v>
      </c>
      <c r="P19" s="6">
        <v>5.21E-2</v>
      </c>
      <c r="Q19" s="6">
        <v>5.3499999999999999E-2</v>
      </c>
      <c r="R19" s="6">
        <v>5.1999999999999998E-2</v>
      </c>
      <c r="S19" s="6">
        <v>5.8799999999999998E-2</v>
      </c>
      <c r="T19" s="6">
        <v>0</v>
      </c>
      <c r="U19" s="6">
        <v>5.8700000000000002E-2</v>
      </c>
      <c r="V19" s="6">
        <v>0.04</v>
      </c>
      <c r="W19" s="6">
        <v>0.04</v>
      </c>
      <c r="X19" s="6">
        <v>3.7999999999999999E-2</v>
      </c>
      <c r="Y19" s="6">
        <v>0.03</v>
      </c>
      <c r="Z19" s="14">
        <v>3.5200000000000002E-2</v>
      </c>
      <c r="AA19" s="13">
        <f>AA11</f>
        <v>1.9E-2</v>
      </c>
      <c r="AB19" s="6">
        <v>1.5686274509803921E-2</v>
      </c>
      <c r="AC19" s="6">
        <v>1.35E-2</v>
      </c>
      <c r="AD19" s="6">
        <v>0</v>
      </c>
      <c r="AE19" s="6">
        <v>0</v>
      </c>
      <c r="AF19" s="6">
        <v>0</v>
      </c>
      <c r="AG19" s="6">
        <v>0</v>
      </c>
      <c r="AH19" s="48">
        <v>3.8E-3</v>
      </c>
      <c r="AI19" s="51">
        <v>2.3699999999999999E-2</v>
      </c>
      <c r="AJ19" s="48">
        <v>9.6385542168674704E-2</v>
      </c>
      <c r="AK19" s="54">
        <v>1.0143702451394759E-2</v>
      </c>
      <c r="AL19" s="48">
        <v>3.0962343096234309E-2</v>
      </c>
      <c r="AM19" s="56">
        <v>0.10064935064935066</v>
      </c>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c r="JX19" s="48"/>
      <c r="JY19" s="48"/>
      <c r="JZ19" s="48"/>
      <c r="KA19" s="48"/>
    </row>
    <row r="20" spans="1:287" x14ac:dyDescent="0.2">
      <c r="A20" s="1">
        <v>19</v>
      </c>
      <c r="B20" s="1" t="s">
        <v>21</v>
      </c>
      <c r="C20" s="5">
        <v>1</v>
      </c>
      <c r="D20" s="6">
        <f t="shared" si="0"/>
        <v>4.2492917847025496E-2</v>
      </c>
      <c r="E20" s="6">
        <f t="shared" si="1"/>
        <v>7.3369565217391311E-2</v>
      </c>
      <c r="F20" s="6">
        <f t="shared" si="1"/>
        <v>4.5569620253164557E-2</v>
      </c>
      <c r="G20" s="6">
        <v>5.8000000000000003E-2</v>
      </c>
      <c r="H20" s="6">
        <v>0.1</v>
      </c>
      <c r="I20" s="6">
        <v>2.7E-2</v>
      </c>
      <c r="J20" s="6">
        <v>0.1336</v>
      </c>
      <c r="K20" s="6">
        <v>0</v>
      </c>
      <c r="L20" s="6">
        <v>0</v>
      </c>
      <c r="M20" s="6">
        <v>5.3800000000000001E-2</v>
      </c>
      <c r="N20" s="6">
        <v>3.2000000000000001E-2</v>
      </c>
      <c r="O20" s="6">
        <v>3.5299999999999998E-2</v>
      </c>
      <c r="P20" s="6">
        <v>4.58E-2</v>
      </c>
      <c r="Q20" s="6">
        <v>4.3499999999999997E-2</v>
      </c>
      <c r="R20" s="6">
        <v>2.9499999999999998E-2</v>
      </c>
      <c r="S20" s="6">
        <v>6.5500000000000003E-2</v>
      </c>
      <c r="T20" s="6">
        <v>0</v>
      </c>
      <c r="U20" s="6">
        <v>5.28E-2</v>
      </c>
      <c r="V20" s="6">
        <v>0.04</v>
      </c>
      <c r="W20" s="6">
        <v>0.04</v>
      </c>
      <c r="X20" s="6">
        <v>3.7999999999999999E-2</v>
      </c>
      <c r="Y20" s="6">
        <v>0.03</v>
      </c>
      <c r="Z20" s="14">
        <v>4.5699999999999998E-2</v>
      </c>
      <c r="AA20" s="13">
        <f>AA3</f>
        <v>1.55E-2</v>
      </c>
      <c r="AB20" s="6">
        <v>1.7468996989205822E-2</v>
      </c>
      <c r="AC20" s="6">
        <v>1.37E-2</v>
      </c>
      <c r="AD20" s="6">
        <v>0</v>
      </c>
      <c r="AE20" s="6">
        <v>0</v>
      </c>
      <c r="AF20" s="6">
        <v>0</v>
      </c>
      <c r="AG20" s="6">
        <v>0</v>
      </c>
      <c r="AH20" s="48">
        <v>1.9900000000000001E-2</v>
      </c>
      <c r="AI20" s="51">
        <v>5.5199999999999999E-2</v>
      </c>
      <c r="AJ20" s="48">
        <v>4.7329208436670982E-2</v>
      </c>
      <c r="AK20" s="54">
        <v>8.397270202741329E-3</v>
      </c>
      <c r="AL20" s="48">
        <v>8.4566502577390276E-2</v>
      </c>
      <c r="AM20" s="56">
        <v>0.11130655329355441</v>
      </c>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c r="IW20" s="48"/>
      <c r="IX20" s="48"/>
      <c r="IY20" s="48"/>
      <c r="IZ20" s="48"/>
      <c r="JA20" s="48"/>
      <c r="JB20" s="48"/>
      <c r="JC20" s="48"/>
      <c r="JD20" s="48"/>
      <c r="JE20" s="48"/>
      <c r="JF20" s="48"/>
      <c r="JG20" s="48"/>
      <c r="JH20" s="48"/>
      <c r="JI20" s="48"/>
      <c r="JJ20" s="48"/>
      <c r="JK20" s="48"/>
      <c r="JL20" s="48"/>
      <c r="JM20" s="48"/>
      <c r="JN20" s="48"/>
      <c r="JO20" s="48"/>
      <c r="JP20" s="48"/>
      <c r="JQ20" s="48"/>
      <c r="JR20" s="48"/>
      <c r="JS20" s="48"/>
      <c r="JT20" s="48"/>
      <c r="JU20" s="48"/>
      <c r="JV20" s="48"/>
      <c r="JW20" s="48"/>
      <c r="JX20" s="48"/>
      <c r="JY20" s="48"/>
      <c r="JZ20" s="48"/>
      <c r="KA20" s="48"/>
    </row>
    <row r="21" spans="1:287" x14ac:dyDescent="0.2">
      <c r="A21" s="1">
        <v>20</v>
      </c>
      <c r="B21" s="1" t="s">
        <v>22</v>
      </c>
      <c r="C21" s="5">
        <v>2</v>
      </c>
      <c r="D21" s="6">
        <f t="shared" si="0"/>
        <v>4.2492917847025496E-2</v>
      </c>
      <c r="E21" s="6">
        <f t="shared" si="1"/>
        <v>7.3369565217391311E-2</v>
      </c>
      <c r="F21" s="6">
        <f t="shared" si="1"/>
        <v>4.5569620253164557E-2</v>
      </c>
      <c r="G21" s="6">
        <v>5.8000000000000003E-2</v>
      </c>
      <c r="H21" s="6">
        <v>0.1</v>
      </c>
      <c r="I21" s="6">
        <v>2.7E-2</v>
      </c>
      <c r="J21" s="6">
        <v>0.1336</v>
      </c>
      <c r="K21" s="6">
        <v>0</v>
      </c>
      <c r="L21" s="6">
        <v>2.2700000000000001E-2</v>
      </c>
      <c r="M21" s="6">
        <v>5.5800000000000002E-2</v>
      </c>
      <c r="N21" s="6">
        <v>3.7999999999999999E-2</v>
      </c>
      <c r="O21" s="6">
        <v>3.0300000000000001E-2</v>
      </c>
      <c r="P21" s="6">
        <v>4.9500000000000002E-2</v>
      </c>
      <c r="Q21" s="6">
        <v>3.9800000000000002E-2</v>
      </c>
      <c r="R21" s="6">
        <v>4.82E-2</v>
      </c>
      <c r="S21" s="6">
        <v>6.3500000000000001E-2</v>
      </c>
      <c r="T21" s="6">
        <v>3.8E-3</v>
      </c>
      <c r="U21" s="6">
        <v>1.6500000000000001E-2</v>
      </c>
      <c r="V21" s="6">
        <v>0.04</v>
      </c>
      <c r="W21" s="6">
        <v>0.04</v>
      </c>
      <c r="X21" s="6">
        <v>3.7999999999999999E-2</v>
      </c>
      <c r="Y21" s="6">
        <v>0.03</v>
      </c>
      <c r="Z21" s="14">
        <v>4.4699999999999997E-2</v>
      </c>
      <c r="AA21" s="13">
        <f>AA8</f>
        <v>3.3999999999999998E-3</v>
      </c>
      <c r="AB21" s="6">
        <v>1.8214407079739571E-2</v>
      </c>
      <c r="AC21" s="6">
        <v>1.34E-2</v>
      </c>
      <c r="AD21" s="6">
        <v>0</v>
      </c>
      <c r="AE21" s="6">
        <v>0</v>
      </c>
      <c r="AF21" s="6">
        <v>0</v>
      </c>
      <c r="AG21" s="6">
        <v>0</v>
      </c>
      <c r="AH21" s="48">
        <v>3.2500000000000001E-2</v>
      </c>
      <c r="AI21" s="51">
        <v>1.2200000000000001E-2</v>
      </c>
      <c r="AJ21" s="48">
        <v>5.6659268146827597E-2</v>
      </c>
      <c r="AK21" s="54">
        <v>4.7062726383910444E-2</v>
      </c>
      <c r="AL21" s="48">
        <v>1.9954909432017501E-2</v>
      </c>
      <c r="AM21" s="56">
        <v>7.0405209812433492E-2</v>
      </c>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c r="IW21" s="48"/>
      <c r="IX21" s="48"/>
      <c r="IY21" s="48"/>
      <c r="IZ21" s="48"/>
      <c r="JA21" s="48"/>
      <c r="JB21" s="48"/>
      <c r="JC21" s="48"/>
      <c r="JD21" s="48"/>
      <c r="JE21" s="48"/>
      <c r="JF21" s="48"/>
      <c r="JG21" s="48"/>
      <c r="JH21" s="48"/>
      <c r="JI21" s="48"/>
      <c r="JJ21" s="48"/>
      <c r="JK21" s="48"/>
      <c r="JL21" s="48"/>
      <c r="JM21" s="48"/>
      <c r="JN21" s="48"/>
      <c r="JO21" s="48"/>
      <c r="JP21" s="48"/>
      <c r="JQ21" s="48"/>
      <c r="JR21" s="48"/>
      <c r="JS21" s="48"/>
      <c r="JT21" s="48"/>
      <c r="JU21" s="48"/>
      <c r="JV21" s="48"/>
      <c r="JW21" s="48"/>
      <c r="JX21" s="48"/>
      <c r="JY21" s="48"/>
      <c r="JZ21" s="48"/>
      <c r="KA21" s="48"/>
    </row>
    <row r="22" spans="1:287" x14ac:dyDescent="0.2">
      <c r="A22" s="1">
        <v>21</v>
      </c>
      <c r="B22" s="1" t="s">
        <v>23</v>
      </c>
      <c r="C22" s="5">
        <v>2</v>
      </c>
      <c r="D22" s="6">
        <f t="shared" si="0"/>
        <v>6.1433447098976107E-2</v>
      </c>
      <c r="E22" s="6">
        <f t="shared" si="1"/>
        <v>6.7524115755627015E-2</v>
      </c>
      <c r="F22" s="6">
        <f t="shared" si="1"/>
        <v>1.5060240963855422E-2</v>
      </c>
      <c r="G22" s="6">
        <v>0.05</v>
      </c>
      <c r="H22" s="6">
        <v>0.09</v>
      </c>
      <c r="I22" s="6">
        <v>0</v>
      </c>
      <c r="J22" s="6">
        <v>0.114</v>
      </c>
      <c r="K22" s="6">
        <v>0.3</v>
      </c>
      <c r="L22" s="6">
        <v>2.2700000000000001E-2</v>
      </c>
      <c r="M22" s="6">
        <v>5.5800000000000002E-2</v>
      </c>
      <c r="N22" s="6">
        <v>3.7999999999999999E-2</v>
      </c>
      <c r="O22" s="6">
        <v>3.0300000000000001E-2</v>
      </c>
      <c r="P22" s="6">
        <v>4.9500000000000002E-2</v>
      </c>
      <c r="Q22" s="6">
        <v>3.9800000000000002E-2</v>
      </c>
      <c r="R22" s="6">
        <v>4.82E-2</v>
      </c>
      <c r="S22" s="6">
        <v>6.3500000000000001E-2</v>
      </c>
      <c r="T22" s="6">
        <v>3.8E-3</v>
      </c>
      <c r="U22" s="6">
        <v>1.6500000000000001E-2</v>
      </c>
      <c r="V22" s="6">
        <v>0.04</v>
      </c>
      <c r="W22" s="6">
        <v>0.04</v>
      </c>
      <c r="X22" s="6">
        <v>3.7999999999999999E-2</v>
      </c>
      <c r="Y22" s="6">
        <v>0.03</v>
      </c>
      <c r="Z22" s="14">
        <v>4.4699999999999997E-2</v>
      </c>
      <c r="AA22" s="13">
        <f>AA8</f>
        <v>3.3999999999999998E-3</v>
      </c>
      <c r="AB22" s="6">
        <v>1.8214407079739571E-2</v>
      </c>
      <c r="AC22" s="6">
        <v>1.34E-2</v>
      </c>
      <c r="AD22" s="6">
        <v>0</v>
      </c>
      <c r="AE22" s="6">
        <v>0</v>
      </c>
      <c r="AF22" s="6">
        <v>0</v>
      </c>
      <c r="AG22" s="6">
        <v>0</v>
      </c>
      <c r="AH22" s="48">
        <v>3.2500000000000001E-2</v>
      </c>
      <c r="AI22" s="51">
        <v>1.2200000000000001E-2</v>
      </c>
      <c r="AJ22" s="48">
        <v>5.6659268146827597E-2</v>
      </c>
      <c r="AK22" s="54">
        <v>4.7062726383910444E-2</v>
      </c>
      <c r="AL22" s="48">
        <v>1.9954909432017501E-2</v>
      </c>
      <c r="AM22" s="56">
        <v>7.0405209812433492E-2</v>
      </c>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row>
    <row r="23" spans="1:287" x14ac:dyDescent="0.2">
      <c r="AH23" s="15"/>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row>
    <row r="25" spans="1:287" ht="25.5" x14ac:dyDescent="0.2">
      <c r="B25" s="2" t="s">
        <v>1</v>
      </c>
      <c r="C25" s="3" t="s">
        <v>2</v>
      </c>
      <c r="D25" s="7" t="s">
        <v>24</v>
      </c>
      <c r="E25" s="7" t="s">
        <v>25</v>
      </c>
      <c r="F25" s="7" t="s">
        <v>26</v>
      </c>
      <c r="G25" s="7" t="s">
        <v>27</v>
      </c>
      <c r="J25" s="8"/>
    </row>
    <row r="26" spans="1:287" x14ac:dyDescent="0.2">
      <c r="B26" s="1" t="s">
        <v>3</v>
      </c>
      <c r="C26" s="5">
        <v>6</v>
      </c>
      <c r="D26" s="9">
        <v>26500</v>
      </c>
      <c r="E26" s="9">
        <v>28400</v>
      </c>
      <c r="F26" s="9">
        <v>31200</v>
      </c>
      <c r="G26" s="9">
        <v>31200</v>
      </c>
      <c r="I26" s="10"/>
      <c r="J26" s="6"/>
      <c r="K26" s="6"/>
      <c r="L26" s="6"/>
      <c r="M26" s="6"/>
      <c r="N26" s="6"/>
      <c r="O26" s="6"/>
    </row>
    <row r="27" spans="1:287" x14ac:dyDescent="0.2">
      <c r="B27" s="1" t="s">
        <v>4</v>
      </c>
      <c r="C27" s="5">
        <v>1</v>
      </c>
      <c r="D27" s="9">
        <v>36400</v>
      </c>
      <c r="E27" s="9">
        <v>39100</v>
      </c>
      <c r="F27" s="9">
        <v>42100</v>
      </c>
      <c r="G27" s="9">
        <v>44300</v>
      </c>
      <c r="I27" s="10"/>
      <c r="J27" s="6"/>
      <c r="K27" s="6"/>
      <c r="L27" s="6"/>
      <c r="M27" s="6"/>
      <c r="N27" s="6"/>
      <c r="O27" s="6"/>
    </row>
    <row r="28" spans="1:287" x14ac:dyDescent="0.2">
      <c r="B28" s="1" t="s">
        <v>5</v>
      </c>
      <c r="C28" s="5">
        <v>5</v>
      </c>
      <c r="D28" s="9">
        <v>30500</v>
      </c>
      <c r="E28" s="9">
        <v>32200</v>
      </c>
      <c r="F28" s="9">
        <v>34700</v>
      </c>
      <c r="G28" s="9">
        <v>36500</v>
      </c>
      <c r="I28" s="10"/>
      <c r="J28" s="6"/>
      <c r="K28" s="6"/>
      <c r="L28" s="6"/>
      <c r="M28" s="6"/>
      <c r="N28" s="6"/>
      <c r="O28" s="6"/>
    </row>
    <row r="29" spans="1:287" x14ac:dyDescent="0.2">
      <c r="B29" s="1" t="s">
        <v>6</v>
      </c>
      <c r="C29" s="5">
        <v>5</v>
      </c>
      <c r="D29" s="9">
        <v>30500</v>
      </c>
      <c r="E29" s="9">
        <v>32200</v>
      </c>
      <c r="F29" s="9">
        <v>34700</v>
      </c>
      <c r="G29" s="9">
        <v>36500</v>
      </c>
      <c r="I29" s="10"/>
      <c r="J29" s="6"/>
      <c r="K29" s="6"/>
      <c r="L29" s="6"/>
      <c r="M29" s="6"/>
      <c r="N29" s="6"/>
      <c r="O29" s="6"/>
    </row>
    <row r="30" spans="1:287" x14ac:dyDescent="0.2">
      <c r="B30" s="1" t="s">
        <v>7</v>
      </c>
      <c r="C30" s="5">
        <v>6</v>
      </c>
      <c r="D30" s="9">
        <v>26500</v>
      </c>
      <c r="E30" s="9">
        <v>28400</v>
      </c>
      <c r="F30" s="9">
        <v>31200</v>
      </c>
      <c r="G30" s="9">
        <v>31200</v>
      </c>
      <c r="I30" s="10"/>
      <c r="J30" s="6"/>
      <c r="K30" s="6"/>
      <c r="L30" s="6"/>
      <c r="M30" s="6"/>
      <c r="N30" s="6"/>
      <c r="O30" s="6"/>
    </row>
    <row r="31" spans="1:287" x14ac:dyDescent="0.2">
      <c r="B31" s="1" t="s">
        <v>8</v>
      </c>
      <c r="C31" s="5">
        <v>6</v>
      </c>
      <c r="D31" s="9">
        <v>25500</v>
      </c>
      <c r="E31" s="9">
        <v>27300</v>
      </c>
      <c r="F31" s="9">
        <v>27300</v>
      </c>
      <c r="G31" s="9">
        <v>29300</v>
      </c>
      <c r="I31" s="10"/>
      <c r="J31" s="6"/>
      <c r="K31" s="6"/>
      <c r="L31" s="6"/>
      <c r="M31" s="6"/>
      <c r="N31" s="6"/>
      <c r="O31" s="6"/>
    </row>
    <row r="32" spans="1:287" x14ac:dyDescent="0.2">
      <c r="B32" s="1" t="s">
        <v>9</v>
      </c>
      <c r="C32" s="5">
        <v>2</v>
      </c>
      <c r="D32" s="9">
        <v>35300</v>
      </c>
      <c r="E32" s="9">
        <v>36800</v>
      </c>
      <c r="F32" s="9">
        <v>39500</v>
      </c>
      <c r="G32" s="9">
        <v>41300</v>
      </c>
      <c r="I32" s="10"/>
      <c r="J32" s="6"/>
      <c r="K32" s="6"/>
      <c r="L32" s="6"/>
      <c r="M32" s="6"/>
      <c r="N32" s="6"/>
      <c r="O32" s="6"/>
    </row>
    <row r="33" spans="2:15" x14ac:dyDescent="0.2">
      <c r="B33" s="1" t="s">
        <v>10</v>
      </c>
      <c r="C33" s="5">
        <v>5</v>
      </c>
      <c r="D33" s="9">
        <v>30500</v>
      </c>
      <c r="E33" s="9">
        <v>32200</v>
      </c>
      <c r="F33" s="9">
        <v>34700</v>
      </c>
      <c r="G33" s="9">
        <v>36500</v>
      </c>
      <c r="I33" s="10"/>
      <c r="J33" s="6"/>
      <c r="K33" s="6"/>
      <c r="L33" s="6"/>
      <c r="M33" s="6"/>
      <c r="N33" s="6"/>
      <c r="O33" s="6"/>
    </row>
    <row r="34" spans="2:15" x14ac:dyDescent="0.2">
      <c r="B34" s="1" t="s">
        <v>11</v>
      </c>
      <c r="C34" s="5">
        <v>1</v>
      </c>
      <c r="D34" s="9">
        <v>25100</v>
      </c>
      <c r="E34" s="9">
        <v>26500</v>
      </c>
      <c r="F34" s="9">
        <v>29100</v>
      </c>
      <c r="G34" s="9">
        <v>29900</v>
      </c>
      <c r="I34" s="10"/>
      <c r="J34" s="6"/>
      <c r="K34" s="6"/>
      <c r="L34" s="6"/>
      <c r="M34" s="6"/>
      <c r="N34" s="6"/>
      <c r="O34" s="6"/>
    </row>
    <row r="35" spans="2:15" x14ac:dyDescent="0.2">
      <c r="B35" s="1" t="s">
        <v>12</v>
      </c>
      <c r="C35" s="5">
        <v>3</v>
      </c>
      <c r="D35" s="9">
        <v>38600</v>
      </c>
      <c r="E35" s="9">
        <v>40300</v>
      </c>
      <c r="F35" s="9">
        <v>43100</v>
      </c>
      <c r="G35" s="9">
        <v>45800</v>
      </c>
      <c r="I35" s="10"/>
      <c r="J35" s="6"/>
      <c r="K35" s="6"/>
      <c r="L35" s="6"/>
      <c r="M35" s="6"/>
      <c r="N35" s="6"/>
      <c r="O35" s="6"/>
    </row>
    <row r="36" spans="2:15" x14ac:dyDescent="0.2">
      <c r="B36" s="1" t="s">
        <v>13</v>
      </c>
      <c r="C36" s="5">
        <v>4</v>
      </c>
      <c r="D36" s="9">
        <v>33900</v>
      </c>
      <c r="E36" s="9">
        <v>35700</v>
      </c>
      <c r="F36" s="9">
        <v>38500</v>
      </c>
      <c r="G36" s="9">
        <v>41700</v>
      </c>
      <c r="I36" s="10"/>
      <c r="J36" s="6"/>
      <c r="K36" s="6"/>
      <c r="L36" s="6"/>
      <c r="M36" s="6"/>
      <c r="N36" s="6"/>
      <c r="O36" s="6"/>
    </row>
    <row r="37" spans="2:15" x14ac:dyDescent="0.2">
      <c r="B37" s="1" t="s">
        <v>14</v>
      </c>
      <c r="C37" s="5">
        <v>3</v>
      </c>
      <c r="D37" s="9">
        <v>38600</v>
      </c>
      <c r="E37" s="9">
        <v>40300</v>
      </c>
      <c r="F37" s="9">
        <v>43100</v>
      </c>
      <c r="G37" s="9">
        <v>45800</v>
      </c>
      <c r="I37" s="10"/>
      <c r="J37" s="6"/>
      <c r="K37" s="6"/>
      <c r="L37" s="6"/>
      <c r="M37" s="6"/>
      <c r="N37" s="6"/>
      <c r="O37" s="6"/>
    </row>
    <row r="38" spans="2:15" x14ac:dyDescent="0.2">
      <c r="B38" s="1" t="s">
        <v>15</v>
      </c>
      <c r="C38" s="5">
        <v>4</v>
      </c>
      <c r="D38" s="9">
        <v>32000</v>
      </c>
      <c r="E38" s="9">
        <v>33800</v>
      </c>
      <c r="F38" s="9">
        <v>36700</v>
      </c>
      <c r="G38" s="9">
        <v>38400</v>
      </c>
      <c r="I38" s="10"/>
      <c r="J38" s="6"/>
      <c r="K38" s="6"/>
      <c r="L38" s="6"/>
      <c r="M38" s="6"/>
      <c r="N38" s="6"/>
      <c r="O38" s="6"/>
    </row>
    <row r="39" spans="2:15" x14ac:dyDescent="0.2">
      <c r="B39" s="1" t="s">
        <v>16</v>
      </c>
      <c r="C39" s="5">
        <v>2</v>
      </c>
      <c r="D39" s="9">
        <v>35300</v>
      </c>
      <c r="E39" s="9">
        <v>36800</v>
      </c>
      <c r="F39" s="9">
        <v>39500</v>
      </c>
      <c r="G39" s="9">
        <v>41300</v>
      </c>
      <c r="I39" s="10"/>
      <c r="J39" s="6"/>
      <c r="K39" s="6"/>
      <c r="L39" s="6"/>
      <c r="M39" s="6"/>
      <c r="N39" s="6"/>
      <c r="O39" s="6"/>
    </row>
    <row r="40" spans="2:15" x14ac:dyDescent="0.2">
      <c r="B40" s="1" t="s">
        <v>17</v>
      </c>
      <c r="C40" s="5">
        <v>4</v>
      </c>
      <c r="D40" s="9">
        <v>32000</v>
      </c>
      <c r="E40" s="9">
        <v>33800</v>
      </c>
      <c r="F40" s="9">
        <v>36700</v>
      </c>
      <c r="G40" s="9">
        <v>38400</v>
      </c>
      <c r="I40" s="10"/>
      <c r="J40" s="6"/>
      <c r="K40" s="6"/>
      <c r="L40" s="6"/>
      <c r="M40" s="6"/>
      <c r="N40" s="6"/>
      <c r="O40" s="6"/>
    </row>
    <row r="41" spans="2:15" x14ac:dyDescent="0.2">
      <c r="B41" s="1" t="s">
        <v>18</v>
      </c>
      <c r="C41" s="5">
        <v>1</v>
      </c>
      <c r="D41" s="9">
        <v>36400</v>
      </c>
      <c r="E41" s="9">
        <v>39100</v>
      </c>
      <c r="F41" s="9">
        <v>42100</v>
      </c>
      <c r="G41" s="9">
        <v>44300</v>
      </c>
      <c r="I41" s="10"/>
      <c r="J41" s="6"/>
      <c r="K41" s="6"/>
      <c r="L41" s="6"/>
      <c r="M41" s="6"/>
      <c r="N41" s="6"/>
      <c r="O41" s="6"/>
    </row>
    <row r="42" spans="2:15" x14ac:dyDescent="0.2">
      <c r="B42" s="1" t="s">
        <v>19</v>
      </c>
      <c r="C42" s="5">
        <v>6</v>
      </c>
      <c r="D42" s="9">
        <v>31400</v>
      </c>
      <c r="E42" s="9">
        <v>33500</v>
      </c>
      <c r="F42" s="9">
        <v>35400</v>
      </c>
      <c r="G42" s="9">
        <v>38400</v>
      </c>
      <c r="I42" s="10"/>
      <c r="J42" s="6"/>
      <c r="K42" s="6"/>
      <c r="L42" s="6"/>
      <c r="M42" s="6"/>
      <c r="N42" s="6"/>
      <c r="O42" s="6"/>
    </row>
    <row r="43" spans="2:15" x14ac:dyDescent="0.2">
      <c r="B43" s="1" t="s">
        <v>20</v>
      </c>
      <c r="C43" s="5">
        <v>3</v>
      </c>
      <c r="D43" s="9">
        <v>38600</v>
      </c>
      <c r="E43" s="9">
        <v>40300</v>
      </c>
      <c r="F43" s="9">
        <v>43100</v>
      </c>
      <c r="G43" s="9">
        <v>45800</v>
      </c>
      <c r="I43" s="10"/>
      <c r="J43" s="6"/>
      <c r="K43" s="6"/>
      <c r="L43" s="6"/>
      <c r="M43" s="6"/>
      <c r="N43" s="6"/>
      <c r="O43" s="6"/>
    </row>
    <row r="44" spans="2:15" x14ac:dyDescent="0.2">
      <c r="B44" s="1" t="s">
        <v>21</v>
      </c>
      <c r="C44" s="5">
        <v>1</v>
      </c>
      <c r="D44" s="9">
        <v>35300</v>
      </c>
      <c r="E44" s="9">
        <v>36800</v>
      </c>
      <c r="F44" s="9">
        <v>39500</v>
      </c>
      <c r="G44" s="9">
        <v>41300</v>
      </c>
      <c r="I44" s="10"/>
      <c r="J44" s="6"/>
      <c r="K44" s="6"/>
      <c r="L44" s="6"/>
      <c r="M44" s="6"/>
      <c r="N44" s="6"/>
      <c r="O44" s="6"/>
    </row>
    <row r="45" spans="2:15" x14ac:dyDescent="0.2">
      <c r="B45" s="1" t="s">
        <v>22</v>
      </c>
      <c r="C45" s="5">
        <v>2</v>
      </c>
      <c r="D45" s="9">
        <v>35300</v>
      </c>
      <c r="E45" s="9">
        <v>36800</v>
      </c>
      <c r="F45" s="9">
        <v>39500</v>
      </c>
      <c r="G45" s="9">
        <v>41300</v>
      </c>
      <c r="I45" s="10"/>
      <c r="J45" s="6"/>
      <c r="K45" s="6"/>
      <c r="L45" s="6"/>
      <c r="M45" s="6"/>
      <c r="N45" s="6"/>
      <c r="O45" s="6"/>
    </row>
    <row r="46" spans="2:15" x14ac:dyDescent="0.2">
      <c r="B46" s="1" t="s">
        <v>23</v>
      </c>
      <c r="C46" s="5">
        <v>2</v>
      </c>
      <c r="D46" s="9">
        <v>29300</v>
      </c>
      <c r="E46" s="9">
        <v>31100</v>
      </c>
      <c r="F46" s="9">
        <v>33200</v>
      </c>
      <c r="G46" s="9">
        <v>33700</v>
      </c>
      <c r="I46" s="10"/>
      <c r="J46" s="6"/>
      <c r="K46" s="6"/>
      <c r="L46" s="6"/>
      <c r="M46" s="6"/>
      <c r="N46" s="6"/>
      <c r="O46" s="6"/>
    </row>
  </sheetData>
  <sheetProtection selectLockedCells="1" selectUnlockedCells="1"/>
  <phoneticPr fontId="0"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Calculate</vt:lpstr>
      <vt:lpstr>County Income Data</vt:lpstr>
      <vt:lpstr>Form!Print_Area</vt:lpstr>
    </vt:vector>
  </TitlesOfParts>
  <Company>DCA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New Jersey</dc:creator>
  <cp:lastModifiedBy>John Burton</cp:lastModifiedBy>
  <cp:lastPrinted>2021-04-27T16:34:09Z</cp:lastPrinted>
  <dcterms:created xsi:type="dcterms:W3CDTF">2004-10-08T17:40:07Z</dcterms:created>
  <dcterms:modified xsi:type="dcterms:W3CDTF">2022-04-28T18:44:09Z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